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s>
  <definedNames/>
  <calcPr fullCalcOnLoad="1"/>
</workbook>
</file>

<file path=xl/sharedStrings.xml><?xml version="1.0" encoding="utf-8"?>
<sst xmlns="http://schemas.openxmlformats.org/spreadsheetml/2006/main" count="2" uniqueCount="2">
  <si>
    <t>© DEfeNeSTrAdOS FActOrY</t>
  </si>
  <si>
    <t>AcTOrEs / AcTRiCeS:</t>
  </si>
</sst>
</file>

<file path=xl/styles.xml><?xml version="1.0" encoding="utf-8"?>
<styleSheet xmlns="http://schemas.openxmlformats.org/spreadsheetml/2006/main">
  <numFmts count="8">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s>
  <fonts count="25">
    <font>
      <sz val="10"/>
      <name val="Arial"/>
      <family val="0"/>
    </font>
    <font>
      <sz val="10"/>
      <color indexed="9"/>
      <name val="Batang"/>
      <family val="1"/>
    </font>
    <font>
      <b/>
      <sz val="22"/>
      <color indexed="9"/>
      <name val="Batang"/>
      <family val="1"/>
    </font>
    <font>
      <b/>
      <sz val="12"/>
      <color indexed="9"/>
      <name val="Batang"/>
      <family val="1"/>
    </font>
    <font>
      <b/>
      <sz val="16"/>
      <color indexed="9"/>
      <name val="Batang"/>
      <family val="1"/>
    </font>
    <font>
      <b/>
      <sz val="9"/>
      <color indexed="9"/>
      <name val="Century Gothic"/>
      <family val="2"/>
    </font>
    <font>
      <sz val="9"/>
      <color indexed="9"/>
      <name val="Century Gothic"/>
      <family val="2"/>
    </font>
    <font>
      <b/>
      <sz val="10"/>
      <color indexed="9"/>
      <name val="Batang"/>
      <family val="1"/>
    </font>
    <font>
      <b/>
      <sz val="8"/>
      <name val="Century Gothic"/>
      <family val="2"/>
    </font>
    <font>
      <b/>
      <sz val="16"/>
      <color indexed="9"/>
      <name val="Century Gothic"/>
      <family val="2"/>
    </font>
    <font>
      <b/>
      <sz val="16"/>
      <name val="Century Gothic"/>
      <family val="2"/>
    </font>
    <font>
      <b/>
      <sz val="24"/>
      <color indexed="9"/>
      <name val="Century Gothic"/>
      <family val="2"/>
    </font>
    <font>
      <u val="single"/>
      <sz val="10"/>
      <color indexed="12"/>
      <name val="Arial"/>
      <family val="0"/>
    </font>
    <font>
      <b/>
      <sz val="9"/>
      <name val="Century Gothic"/>
      <family val="2"/>
    </font>
    <font>
      <b/>
      <sz val="10"/>
      <color indexed="51"/>
      <name val="Century Gothic"/>
      <family val="2"/>
    </font>
    <font>
      <b/>
      <sz val="10"/>
      <color indexed="51"/>
      <name val="Batang"/>
      <family val="1"/>
    </font>
    <font>
      <sz val="10"/>
      <color indexed="51"/>
      <name val="Batang"/>
      <family val="1"/>
    </font>
    <font>
      <sz val="10"/>
      <name val="Batang"/>
      <family val="1"/>
    </font>
    <font>
      <b/>
      <sz val="12"/>
      <name val="Batang"/>
      <family val="1"/>
    </font>
    <font>
      <sz val="12"/>
      <name val="Batang"/>
      <family val="1"/>
    </font>
    <font>
      <b/>
      <sz val="22"/>
      <name val="Batang"/>
      <family val="1"/>
    </font>
    <font>
      <b/>
      <sz val="24"/>
      <name val="Batang"/>
      <family val="1"/>
    </font>
    <font>
      <b/>
      <sz val="10"/>
      <name val="Batang"/>
      <family val="1"/>
    </font>
    <font>
      <sz val="8"/>
      <color indexed="9"/>
      <name val="Century Gothic"/>
      <family val="2"/>
    </font>
    <font>
      <b/>
      <sz val="8"/>
      <color indexed="9"/>
      <name val="Century Gothic"/>
      <family val="2"/>
    </font>
  </fonts>
  <fills count="3">
    <fill>
      <patternFill/>
    </fill>
    <fill>
      <patternFill patternType="gray125"/>
    </fill>
    <fill>
      <patternFill patternType="solid">
        <fgColor indexed="8"/>
        <bgColor indexed="64"/>
      </patternFill>
    </fill>
  </fills>
  <borders count="7">
    <border>
      <left/>
      <right/>
      <top/>
      <bottom/>
      <diagonal/>
    </border>
    <border>
      <left style="medium">
        <color indexed="57"/>
      </left>
      <right style="medium">
        <color indexed="57"/>
      </right>
      <top style="medium">
        <color indexed="57"/>
      </top>
      <bottom style="medium">
        <color indexed="57"/>
      </bottom>
    </border>
    <border>
      <left style="thin">
        <color indexed="9"/>
      </left>
      <right style="thin">
        <color indexed="9"/>
      </right>
      <top style="thin">
        <color indexed="9"/>
      </top>
      <bottom style="thin">
        <color indexed="9"/>
      </bottom>
    </border>
    <border>
      <left style="hair"/>
      <right style="hair"/>
      <top style="hair"/>
      <bottom style="hair"/>
    </border>
    <border>
      <left style="medium">
        <color indexed="57"/>
      </left>
      <right>
        <color indexed="63"/>
      </right>
      <top style="medium">
        <color indexed="57"/>
      </top>
      <bottom style="medium">
        <color indexed="57"/>
      </bottom>
    </border>
    <border>
      <left>
        <color indexed="63"/>
      </left>
      <right>
        <color indexed="63"/>
      </right>
      <top style="medium">
        <color indexed="57"/>
      </top>
      <bottom style="medium">
        <color indexed="57"/>
      </bottom>
    </border>
    <border>
      <left>
        <color indexed="63"/>
      </left>
      <right style="medium">
        <color indexed="57"/>
      </right>
      <top style="medium">
        <color indexed="57"/>
      </top>
      <bottom style="medium">
        <color indexed="57"/>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1" fillId="2" borderId="0" xfId="0" applyFont="1" applyFill="1" applyAlignment="1" applyProtection="1">
      <alignment horizontal="center" vertical="center"/>
      <protection hidden="1"/>
    </xf>
    <xf numFmtId="0" fontId="1" fillId="2" borderId="0" xfId="0" applyFont="1" applyFill="1" applyAlignment="1" applyProtection="1">
      <alignment horizontal="center"/>
      <protection hidden="1"/>
    </xf>
    <xf numFmtId="0" fontId="1" fillId="2" borderId="0" xfId="0" applyFont="1" applyFill="1" applyAlignment="1" applyProtection="1">
      <alignment/>
      <protection hidden="1"/>
    </xf>
    <xf numFmtId="0" fontId="9" fillId="2" borderId="1" xfId="0" applyFont="1" applyFill="1" applyBorder="1" applyAlignment="1" applyProtection="1">
      <alignment horizontal="center"/>
      <protection hidden="1"/>
    </xf>
    <xf numFmtId="0" fontId="3" fillId="2" borderId="0" xfId="0" applyFont="1" applyFill="1" applyBorder="1" applyAlignment="1">
      <alignment horizontal="center"/>
    </xf>
    <xf numFmtId="0" fontId="8"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3" fillId="2" borderId="2" xfId="0" applyFont="1" applyFill="1" applyBorder="1" applyAlignment="1" applyProtection="1">
      <alignment vertical="center" wrapText="1"/>
      <protection hidden="1"/>
    </xf>
    <xf numFmtId="0" fontId="5" fillId="2" borderId="0" xfId="0" applyFont="1" applyFill="1" applyAlignment="1" applyProtection="1">
      <alignment horizontal="center" vertical="center"/>
      <protection hidden="1"/>
    </xf>
    <xf numFmtId="0" fontId="5" fillId="2" borderId="3" xfId="0" applyFont="1" applyFill="1" applyBorder="1" applyAlignment="1" applyProtection="1">
      <alignment horizontal="center" vertical="center" shrinkToFit="1"/>
      <protection locked="0"/>
    </xf>
    <xf numFmtId="0" fontId="6" fillId="2" borderId="0" xfId="0" applyFont="1" applyFill="1" applyAlignment="1" applyProtection="1">
      <alignment/>
      <protection hidden="1"/>
    </xf>
    <xf numFmtId="0" fontId="7" fillId="2" borderId="0" xfId="0" applyFont="1" applyFill="1" applyAlignment="1" applyProtection="1">
      <alignment horizontal="center" vertical="center"/>
      <protection hidden="1"/>
    </xf>
    <xf numFmtId="0" fontId="1" fillId="2" borderId="0" xfId="0" applyFont="1" applyFill="1" applyBorder="1" applyAlignment="1" applyProtection="1">
      <alignment/>
      <protection hidden="1"/>
    </xf>
    <xf numFmtId="0" fontId="7" fillId="2" borderId="0"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0" fontId="15" fillId="2" borderId="0" xfId="0" applyFont="1" applyFill="1" applyAlignment="1" applyProtection="1">
      <alignment horizontal="center" vertical="center"/>
      <protection hidden="1"/>
    </xf>
    <xf numFmtId="0" fontId="14" fillId="2" borderId="0" xfId="0" applyFont="1" applyFill="1" applyAlignment="1" applyProtection="1">
      <alignment horizontal="center"/>
      <protection hidden="1"/>
    </xf>
    <xf numFmtId="0" fontId="16" fillId="2" borderId="0" xfId="0" applyFont="1" applyFill="1" applyAlignment="1" applyProtection="1">
      <alignment/>
      <protection hidden="1"/>
    </xf>
    <xf numFmtId="0" fontId="17" fillId="2" borderId="0" xfId="0" applyFont="1" applyFill="1" applyAlignment="1" applyProtection="1">
      <alignment/>
      <protection hidden="1"/>
    </xf>
    <xf numFmtId="0" fontId="18" fillId="2" borderId="0" xfId="0" applyFont="1" applyFill="1" applyBorder="1" applyAlignment="1">
      <alignment horizontal="center"/>
    </xf>
    <xf numFmtId="0" fontId="19" fillId="2" borderId="0" xfId="0" applyFont="1" applyFill="1" applyAlignment="1" applyProtection="1">
      <alignment/>
      <protection hidden="1"/>
    </xf>
    <xf numFmtId="0" fontId="13" fillId="2" borderId="0" xfId="0" applyFont="1" applyFill="1" applyAlignment="1" applyProtection="1">
      <alignment horizontal="center"/>
      <protection hidden="1"/>
    </xf>
    <xf numFmtId="0" fontId="17" fillId="2" borderId="0" xfId="0" applyFont="1" applyFill="1" applyBorder="1" applyAlignment="1" applyProtection="1">
      <alignment/>
      <protection hidden="1"/>
    </xf>
    <xf numFmtId="0" fontId="20" fillId="2" borderId="0"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18" fillId="2" borderId="0" xfId="0" applyFont="1" applyFill="1" applyAlignment="1" applyProtection="1">
      <alignment vertical="center" wrapText="1"/>
      <protection hidden="1"/>
    </xf>
    <xf numFmtId="0" fontId="22" fillId="2" borderId="0" xfId="0" applyFont="1" applyFill="1" applyBorder="1" applyAlignment="1" applyProtection="1">
      <alignment/>
      <protection hidden="1"/>
    </xf>
    <xf numFmtId="0" fontId="17" fillId="2" borderId="0" xfId="0" applyFont="1" applyFill="1" applyAlignment="1" applyProtection="1">
      <alignment horizontal="center"/>
      <protection hidden="1"/>
    </xf>
    <xf numFmtId="0" fontId="23"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0" fontId="23" fillId="2" borderId="0" xfId="0" applyFont="1" applyFill="1" applyAlignment="1" applyProtection="1">
      <alignment/>
      <protection hidden="1"/>
    </xf>
    <xf numFmtId="0" fontId="9" fillId="2" borderId="4" xfId="0" applyFont="1" applyFill="1" applyBorder="1" applyAlignment="1" applyProtection="1">
      <alignment horizontal="center"/>
      <protection hidden="1"/>
    </xf>
    <xf numFmtId="0" fontId="10" fillId="2" borderId="5" xfId="0" applyFont="1" applyFill="1" applyBorder="1" applyAlignment="1">
      <alignment horizontal="center"/>
    </xf>
    <xf numFmtId="0" fontId="10" fillId="2" borderId="6" xfId="0" applyFont="1" applyFill="1" applyBorder="1" applyAlignment="1">
      <alignment horizontal="center"/>
    </xf>
    <xf numFmtId="0" fontId="11" fillId="2" borderId="0" xfId="0" applyFont="1" applyFill="1" applyBorder="1" applyAlignment="1">
      <alignment horizontal="center" vertical="center"/>
    </xf>
  </cellXfs>
  <cellStyles count="7">
    <cellStyle name="Normal" xfId="0"/>
    <cellStyle name="Hyperlink" xfId="15"/>
    <cellStyle name="Comma" xfId="16"/>
    <cellStyle name="Comma [0]" xfId="17"/>
    <cellStyle name="Currency" xfId="18"/>
    <cellStyle name="Currency [0]" xfId="19"/>
    <cellStyle name="Percent" xfId="20"/>
  </cellStyles>
  <dxfs count="1">
    <dxf>
      <font>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pn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jpe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 Id="rId55" Type="http://schemas.openxmlformats.org/officeDocument/2006/relationships/image" Target="../media/image55.jpeg" /><Relationship Id="rId56" Type="http://schemas.openxmlformats.org/officeDocument/2006/relationships/image" Target="../media/image56.jpeg" /><Relationship Id="rId57" Type="http://schemas.openxmlformats.org/officeDocument/2006/relationships/image" Target="../media/image57.jpeg" /><Relationship Id="rId58" Type="http://schemas.openxmlformats.org/officeDocument/2006/relationships/image" Target="../media/image58.jpeg" /><Relationship Id="rId59" Type="http://schemas.openxmlformats.org/officeDocument/2006/relationships/image" Target="../media/image59.jpeg" /><Relationship Id="rId60" Type="http://schemas.openxmlformats.org/officeDocument/2006/relationships/image" Target="../media/image60.jpeg" /><Relationship Id="rId61" Type="http://schemas.openxmlformats.org/officeDocument/2006/relationships/image" Target="../media/image61.jpeg" /><Relationship Id="rId62" Type="http://schemas.openxmlformats.org/officeDocument/2006/relationships/image" Target="../media/image62.jpeg" /><Relationship Id="rId63" Type="http://schemas.openxmlformats.org/officeDocument/2006/relationships/image" Target="../media/image63.jpeg" /><Relationship Id="rId64" Type="http://schemas.openxmlformats.org/officeDocument/2006/relationships/image" Target="../media/image64.jpeg" /><Relationship Id="rId65" Type="http://schemas.openxmlformats.org/officeDocument/2006/relationships/image" Target="../media/image65.jpeg" /><Relationship Id="rId66" Type="http://schemas.openxmlformats.org/officeDocument/2006/relationships/image" Target="../media/image66.jpeg" /><Relationship Id="rId67" Type="http://schemas.openxmlformats.org/officeDocument/2006/relationships/image" Target="../media/image67.jpeg" /><Relationship Id="rId68" Type="http://schemas.openxmlformats.org/officeDocument/2006/relationships/image" Target="../media/image68.jpeg" /><Relationship Id="rId69" Type="http://schemas.openxmlformats.org/officeDocument/2006/relationships/image" Target="../media/image69.jpeg" /><Relationship Id="rId70" Type="http://schemas.openxmlformats.org/officeDocument/2006/relationships/image" Target="../media/image70.jpeg" /><Relationship Id="rId71" Type="http://schemas.openxmlformats.org/officeDocument/2006/relationships/image" Target="../media/image71.jpeg" /><Relationship Id="rId72" Type="http://schemas.openxmlformats.org/officeDocument/2006/relationships/image" Target="../media/image72.jpeg" /><Relationship Id="rId73" Type="http://schemas.openxmlformats.org/officeDocument/2006/relationships/image" Target="../media/image73.jpeg" /><Relationship Id="rId74" Type="http://schemas.openxmlformats.org/officeDocument/2006/relationships/image" Target="../media/image74.jpeg" /><Relationship Id="rId75" Type="http://schemas.openxmlformats.org/officeDocument/2006/relationships/image" Target="../media/image75.jpeg" /><Relationship Id="rId76" Type="http://schemas.openxmlformats.org/officeDocument/2006/relationships/image" Target="../media/image76.jpeg" /><Relationship Id="rId77" Type="http://schemas.openxmlformats.org/officeDocument/2006/relationships/image" Target="../media/image77.jpeg" /><Relationship Id="rId78" Type="http://schemas.openxmlformats.org/officeDocument/2006/relationships/image" Target="../media/image78.jpeg" /><Relationship Id="rId79" Type="http://schemas.openxmlformats.org/officeDocument/2006/relationships/image" Target="../media/image79.jpeg" /><Relationship Id="rId80" Type="http://schemas.openxmlformats.org/officeDocument/2006/relationships/image" Target="../media/image80.jpeg" /><Relationship Id="rId81" Type="http://schemas.openxmlformats.org/officeDocument/2006/relationships/image" Target="../media/image81.jpeg" /><Relationship Id="rId82" Type="http://schemas.openxmlformats.org/officeDocument/2006/relationships/image" Target="../media/image82.jpeg" /><Relationship Id="rId83" Type="http://schemas.openxmlformats.org/officeDocument/2006/relationships/image" Target="../media/image83.jpeg" /><Relationship Id="rId84" Type="http://schemas.openxmlformats.org/officeDocument/2006/relationships/image" Target="../media/image84.jpeg" /><Relationship Id="rId85" Type="http://schemas.openxmlformats.org/officeDocument/2006/relationships/image" Target="../media/image85.jpeg" /><Relationship Id="rId86" Type="http://schemas.openxmlformats.org/officeDocument/2006/relationships/image" Target="../media/image86.jpeg" /><Relationship Id="rId87" Type="http://schemas.openxmlformats.org/officeDocument/2006/relationships/image" Target="../media/image87.jpeg" /><Relationship Id="rId88" Type="http://schemas.openxmlformats.org/officeDocument/2006/relationships/image" Target="../media/image88.jpeg" /><Relationship Id="rId89" Type="http://schemas.openxmlformats.org/officeDocument/2006/relationships/image" Target="../media/image89.jpeg" /><Relationship Id="rId90" Type="http://schemas.openxmlformats.org/officeDocument/2006/relationships/image" Target="../media/image90.jpeg" /><Relationship Id="rId91" Type="http://schemas.openxmlformats.org/officeDocument/2006/relationships/image" Target="../media/image91.jpeg" /><Relationship Id="rId92" Type="http://schemas.openxmlformats.org/officeDocument/2006/relationships/image" Target="../media/image92.jpeg" /><Relationship Id="rId93" Type="http://schemas.openxmlformats.org/officeDocument/2006/relationships/image" Target="../media/image93.jpeg" /><Relationship Id="rId94" Type="http://schemas.openxmlformats.org/officeDocument/2006/relationships/image" Target="../media/image94.jpeg" /><Relationship Id="rId95" Type="http://schemas.openxmlformats.org/officeDocument/2006/relationships/image" Target="../media/image95.jpeg" /><Relationship Id="rId96" Type="http://schemas.openxmlformats.org/officeDocument/2006/relationships/image" Target="../media/image96.jpeg" /><Relationship Id="rId97" Type="http://schemas.openxmlformats.org/officeDocument/2006/relationships/image" Target="../media/image97.jpeg" /><Relationship Id="rId98" Type="http://schemas.openxmlformats.org/officeDocument/2006/relationships/image" Target="../media/image98.jpeg" /><Relationship Id="rId99" Type="http://schemas.openxmlformats.org/officeDocument/2006/relationships/image" Target="../media/image99.jpeg" /><Relationship Id="rId100" Type="http://schemas.openxmlformats.org/officeDocument/2006/relationships/image" Target="../media/image100.jpeg" /><Relationship Id="rId101" Type="http://schemas.openxmlformats.org/officeDocument/2006/relationships/image" Target="../media/image101.jpeg" /><Relationship Id="rId102" Type="http://schemas.openxmlformats.org/officeDocument/2006/relationships/image" Target="../media/image102.jpeg" /><Relationship Id="rId103" Type="http://schemas.openxmlformats.org/officeDocument/2006/relationships/image" Target="../media/image103.jpeg" /><Relationship Id="rId104" Type="http://schemas.openxmlformats.org/officeDocument/2006/relationships/image" Target="../media/image104.jpeg" /><Relationship Id="rId105" Type="http://schemas.openxmlformats.org/officeDocument/2006/relationships/image" Target="../media/image105.jpeg" /><Relationship Id="rId106" Type="http://schemas.openxmlformats.org/officeDocument/2006/relationships/image" Target="../media/image106.jpeg" /><Relationship Id="rId107" Type="http://schemas.openxmlformats.org/officeDocument/2006/relationships/image" Target="../media/image107.jpeg" /><Relationship Id="rId108" Type="http://schemas.openxmlformats.org/officeDocument/2006/relationships/image" Target="../media/image108.jpeg" /><Relationship Id="rId109" Type="http://schemas.openxmlformats.org/officeDocument/2006/relationships/image" Target="../media/image109.jpeg" /><Relationship Id="rId110" Type="http://schemas.openxmlformats.org/officeDocument/2006/relationships/image" Target="../media/image110.jpeg" /><Relationship Id="rId111" Type="http://schemas.openxmlformats.org/officeDocument/2006/relationships/image" Target="../media/image111.jpeg" /><Relationship Id="rId112" Type="http://schemas.openxmlformats.org/officeDocument/2006/relationships/image" Target="../media/image112.jpeg" /><Relationship Id="rId113" Type="http://schemas.openxmlformats.org/officeDocument/2006/relationships/image" Target="../media/image113.jpeg" /><Relationship Id="rId114" Type="http://schemas.openxmlformats.org/officeDocument/2006/relationships/image" Target="../media/image114.jpeg" /><Relationship Id="rId115" Type="http://schemas.openxmlformats.org/officeDocument/2006/relationships/image" Target="../media/image115.jpeg" /><Relationship Id="rId116" Type="http://schemas.openxmlformats.org/officeDocument/2006/relationships/image" Target="../media/image1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6</xdr:row>
      <xdr:rowOff>9525</xdr:rowOff>
    </xdr:from>
    <xdr:to>
      <xdr:col>1</xdr:col>
      <xdr:colOff>962025</xdr:colOff>
      <xdr:row>6</xdr:row>
      <xdr:rowOff>1143000</xdr:rowOff>
    </xdr:to>
    <xdr:pic>
      <xdr:nvPicPr>
        <xdr:cNvPr id="1" name="Picture 266"/>
        <xdr:cNvPicPr preferRelativeResize="1">
          <a:picLocks noChangeAspect="1"/>
        </xdr:cNvPicPr>
      </xdr:nvPicPr>
      <xdr:blipFill>
        <a:blip r:embed="rId1"/>
        <a:stretch>
          <a:fillRect/>
        </a:stretch>
      </xdr:blipFill>
      <xdr:spPr>
        <a:xfrm>
          <a:off x="428625" y="1524000"/>
          <a:ext cx="952500" cy="1133475"/>
        </a:xfrm>
        <a:prstGeom prst="rect">
          <a:avLst/>
        </a:prstGeom>
        <a:noFill/>
        <a:ln w="9525" cmpd="sng">
          <a:noFill/>
        </a:ln>
      </xdr:spPr>
    </xdr:pic>
    <xdr:clientData/>
  </xdr:twoCellAnchor>
  <xdr:twoCellAnchor editAs="oneCell">
    <xdr:from>
      <xdr:col>3</xdr:col>
      <xdr:colOff>9525</xdr:colOff>
      <xdr:row>6</xdr:row>
      <xdr:rowOff>9525</xdr:rowOff>
    </xdr:from>
    <xdr:to>
      <xdr:col>3</xdr:col>
      <xdr:colOff>962025</xdr:colOff>
      <xdr:row>6</xdr:row>
      <xdr:rowOff>1143000</xdr:rowOff>
    </xdr:to>
    <xdr:pic>
      <xdr:nvPicPr>
        <xdr:cNvPr id="2" name="Picture 267"/>
        <xdr:cNvPicPr preferRelativeResize="1">
          <a:picLocks noChangeAspect="1"/>
        </xdr:cNvPicPr>
      </xdr:nvPicPr>
      <xdr:blipFill>
        <a:blip r:embed="rId2"/>
        <a:stretch>
          <a:fillRect/>
        </a:stretch>
      </xdr:blipFill>
      <xdr:spPr>
        <a:xfrm>
          <a:off x="1704975" y="1524000"/>
          <a:ext cx="952500" cy="1133475"/>
        </a:xfrm>
        <a:prstGeom prst="rect">
          <a:avLst/>
        </a:prstGeom>
        <a:noFill/>
        <a:ln w="9525" cmpd="sng">
          <a:noFill/>
        </a:ln>
      </xdr:spPr>
    </xdr:pic>
    <xdr:clientData/>
  </xdr:twoCellAnchor>
  <xdr:twoCellAnchor editAs="oneCell">
    <xdr:from>
      <xdr:col>5</xdr:col>
      <xdr:colOff>9525</xdr:colOff>
      <xdr:row>6</xdr:row>
      <xdr:rowOff>9525</xdr:rowOff>
    </xdr:from>
    <xdr:to>
      <xdr:col>5</xdr:col>
      <xdr:colOff>952500</xdr:colOff>
      <xdr:row>6</xdr:row>
      <xdr:rowOff>1133475</xdr:rowOff>
    </xdr:to>
    <xdr:pic>
      <xdr:nvPicPr>
        <xdr:cNvPr id="3" name="Picture 268"/>
        <xdr:cNvPicPr preferRelativeResize="1">
          <a:picLocks noChangeAspect="1"/>
        </xdr:cNvPicPr>
      </xdr:nvPicPr>
      <xdr:blipFill>
        <a:blip r:embed="rId3"/>
        <a:stretch>
          <a:fillRect/>
        </a:stretch>
      </xdr:blipFill>
      <xdr:spPr>
        <a:xfrm>
          <a:off x="2981325" y="1524000"/>
          <a:ext cx="942975" cy="1123950"/>
        </a:xfrm>
        <a:prstGeom prst="rect">
          <a:avLst/>
        </a:prstGeom>
        <a:noFill/>
        <a:ln w="9525" cmpd="sng">
          <a:noFill/>
        </a:ln>
      </xdr:spPr>
    </xdr:pic>
    <xdr:clientData/>
  </xdr:twoCellAnchor>
  <xdr:twoCellAnchor editAs="oneCell">
    <xdr:from>
      <xdr:col>7</xdr:col>
      <xdr:colOff>9525</xdr:colOff>
      <xdr:row>6</xdr:row>
      <xdr:rowOff>9525</xdr:rowOff>
    </xdr:from>
    <xdr:to>
      <xdr:col>7</xdr:col>
      <xdr:colOff>962025</xdr:colOff>
      <xdr:row>6</xdr:row>
      <xdr:rowOff>1143000</xdr:rowOff>
    </xdr:to>
    <xdr:pic>
      <xdr:nvPicPr>
        <xdr:cNvPr id="4" name="Picture 269"/>
        <xdr:cNvPicPr preferRelativeResize="1">
          <a:picLocks noChangeAspect="1"/>
        </xdr:cNvPicPr>
      </xdr:nvPicPr>
      <xdr:blipFill>
        <a:blip r:embed="rId4"/>
        <a:stretch>
          <a:fillRect/>
        </a:stretch>
      </xdr:blipFill>
      <xdr:spPr>
        <a:xfrm>
          <a:off x="4257675" y="1524000"/>
          <a:ext cx="952500" cy="1133475"/>
        </a:xfrm>
        <a:prstGeom prst="rect">
          <a:avLst/>
        </a:prstGeom>
        <a:noFill/>
        <a:ln w="9525" cmpd="sng">
          <a:noFill/>
        </a:ln>
      </xdr:spPr>
    </xdr:pic>
    <xdr:clientData/>
  </xdr:twoCellAnchor>
  <xdr:twoCellAnchor editAs="oneCell">
    <xdr:from>
      <xdr:col>9</xdr:col>
      <xdr:colOff>9525</xdr:colOff>
      <xdr:row>6</xdr:row>
      <xdr:rowOff>9525</xdr:rowOff>
    </xdr:from>
    <xdr:to>
      <xdr:col>9</xdr:col>
      <xdr:colOff>962025</xdr:colOff>
      <xdr:row>6</xdr:row>
      <xdr:rowOff>1143000</xdr:rowOff>
    </xdr:to>
    <xdr:pic>
      <xdr:nvPicPr>
        <xdr:cNvPr id="5" name="Picture 270"/>
        <xdr:cNvPicPr preferRelativeResize="1">
          <a:picLocks noChangeAspect="1"/>
        </xdr:cNvPicPr>
      </xdr:nvPicPr>
      <xdr:blipFill>
        <a:blip r:embed="rId5"/>
        <a:stretch>
          <a:fillRect/>
        </a:stretch>
      </xdr:blipFill>
      <xdr:spPr>
        <a:xfrm>
          <a:off x="5534025" y="1524000"/>
          <a:ext cx="952500" cy="1133475"/>
        </a:xfrm>
        <a:prstGeom prst="rect">
          <a:avLst/>
        </a:prstGeom>
        <a:noFill/>
        <a:ln w="9525" cmpd="sng">
          <a:noFill/>
        </a:ln>
      </xdr:spPr>
    </xdr:pic>
    <xdr:clientData/>
  </xdr:twoCellAnchor>
  <xdr:twoCellAnchor editAs="oneCell">
    <xdr:from>
      <xdr:col>1</xdr:col>
      <xdr:colOff>9525</xdr:colOff>
      <xdr:row>12</xdr:row>
      <xdr:rowOff>9525</xdr:rowOff>
    </xdr:from>
    <xdr:to>
      <xdr:col>1</xdr:col>
      <xdr:colOff>962025</xdr:colOff>
      <xdr:row>12</xdr:row>
      <xdr:rowOff>1133475</xdr:rowOff>
    </xdr:to>
    <xdr:pic>
      <xdr:nvPicPr>
        <xdr:cNvPr id="6" name="Picture 271"/>
        <xdr:cNvPicPr preferRelativeResize="1">
          <a:picLocks noChangeAspect="1"/>
        </xdr:cNvPicPr>
      </xdr:nvPicPr>
      <xdr:blipFill>
        <a:blip r:embed="rId6"/>
        <a:stretch>
          <a:fillRect/>
        </a:stretch>
      </xdr:blipFill>
      <xdr:spPr>
        <a:xfrm>
          <a:off x="428625" y="3333750"/>
          <a:ext cx="952500" cy="1123950"/>
        </a:xfrm>
        <a:prstGeom prst="rect">
          <a:avLst/>
        </a:prstGeom>
        <a:noFill/>
        <a:ln w="9525" cmpd="sng">
          <a:noFill/>
        </a:ln>
      </xdr:spPr>
    </xdr:pic>
    <xdr:clientData/>
  </xdr:twoCellAnchor>
  <xdr:twoCellAnchor editAs="oneCell">
    <xdr:from>
      <xdr:col>1</xdr:col>
      <xdr:colOff>200025</xdr:colOff>
      <xdr:row>1</xdr:row>
      <xdr:rowOff>47625</xdr:rowOff>
    </xdr:from>
    <xdr:to>
      <xdr:col>1</xdr:col>
      <xdr:colOff>533400</xdr:colOff>
      <xdr:row>3</xdr:row>
      <xdr:rowOff>219075</xdr:rowOff>
    </xdr:to>
    <xdr:pic>
      <xdr:nvPicPr>
        <xdr:cNvPr id="7" name="Picture 272"/>
        <xdr:cNvPicPr preferRelativeResize="1">
          <a:picLocks noChangeAspect="1"/>
        </xdr:cNvPicPr>
      </xdr:nvPicPr>
      <xdr:blipFill>
        <a:blip r:embed="rId7"/>
        <a:stretch>
          <a:fillRect/>
        </a:stretch>
      </xdr:blipFill>
      <xdr:spPr>
        <a:xfrm>
          <a:off x="619125" y="133350"/>
          <a:ext cx="333375" cy="857250"/>
        </a:xfrm>
        <a:prstGeom prst="rect">
          <a:avLst/>
        </a:prstGeom>
        <a:noFill/>
        <a:ln w="9525" cmpd="sng">
          <a:noFill/>
        </a:ln>
      </xdr:spPr>
    </xdr:pic>
    <xdr:clientData/>
  </xdr:twoCellAnchor>
  <xdr:twoCellAnchor editAs="oneCell">
    <xdr:from>
      <xdr:col>0</xdr:col>
      <xdr:colOff>228600</xdr:colOff>
      <xdr:row>1</xdr:row>
      <xdr:rowOff>47625</xdr:rowOff>
    </xdr:from>
    <xdr:to>
      <xdr:col>1</xdr:col>
      <xdr:colOff>142875</xdr:colOff>
      <xdr:row>3</xdr:row>
      <xdr:rowOff>219075</xdr:rowOff>
    </xdr:to>
    <xdr:pic>
      <xdr:nvPicPr>
        <xdr:cNvPr id="8" name="Picture 273"/>
        <xdr:cNvPicPr preferRelativeResize="1">
          <a:picLocks noChangeAspect="1"/>
        </xdr:cNvPicPr>
      </xdr:nvPicPr>
      <xdr:blipFill>
        <a:blip r:embed="rId7"/>
        <a:stretch>
          <a:fillRect/>
        </a:stretch>
      </xdr:blipFill>
      <xdr:spPr>
        <a:xfrm>
          <a:off x="228600" y="133350"/>
          <a:ext cx="333375" cy="857250"/>
        </a:xfrm>
        <a:prstGeom prst="rect">
          <a:avLst/>
        </a:prstGeom>
        <a:noFill/>
        <a:ln w="9525" cmpd="sng">
          <a:noFill/>
        </a:ln>
      </xdr:spPr>
    </xdr:pic>
    <xdr:clientData/>
  </xdr:twoCellAnchor>
  <xdr:twoCellAnchor editAs="oneCell">
    <xdr:from>
      <xdr:col>1</xdr:col>
      <xdr:colOff>581025</xdr:colOff>
      <xdr:row>1</xdr:row>
      <xdr:rowOff>47625</xdr:rowOff>
    </xdr:from>
    <xdr:to>
      <xdr:col>1</xdr:col>
      <xdr:colOff>914400</xdr:colOff>
      <xdr:row>3</xdr:row>
      <xdr:rowOff>219075</xdr:rowOff>
    </xdr:to>
    <xdr:pic>
      <xdr:nvPicPr>
        <xdr:cNvPr id="9" name="Picture 274"/>
        <xdr:cNvPicPr preferRelativeResize="1">
          <a:picLocks noChangeAspect="1"/>
        </xdr:cNvPicPr>
      </xdr:nvPicPr>
      <xdr:blipFill>
        <a:blip r:embed="rId7"/>
        <a:stretch>
          <a:fillRect/>
        </a:stretch>
      </xdr:blipFill>
      <xdr:spPr>
        <a:xfrm>
          <a:off x="1000125" y="133350"/>
          <a:ext cx="333375" cy="857250"/>
        </a:xfrm>
        <a:prstGeom prst="rect">
          <a:avLst/>
        </a:prstGeom>
        <a:noFill/>
        <a:ln w="9525" cmpd="sng">
          <a:noFill/>
        </a:ln>
      </xdr:spPr>
    </xdr:pic>
    <xdr:clientData/>
  </xdr:twoCellAnchor>
  <xdr:twoCellAnchor editAs="oneCell">
    <xdr:from>
      <xdr:col>3</xdr:col>
      <xdr:colOff>9525</xdr:colOff>
      <xdr:row>12</xdr:row>
      <xdr:rowOff>9525</xdr:rowOff>
    </xdr:from>
    <xdr:to>
      <xdr:col>3</xdr:col>
      <xdr:colOff>962025</xdr:colOff>
      <xdr:row>12</xdr:row>
      <xdr:rowOff>1143000</xdr:rowOff>
    </xdr:to>
    <xdr:pic>
      <xdr:nvPicPr>
        <xdr:cNvPr id="10" name="Picture 275"/>
        <xdr:cNvPicPr preferRelativeResize="1">
          <a:picLocks noChangeAspect="1"/>
        </xdr:cNvPicPr>
      </xdr:nvPicPr>
      <xdr:blipFill>
        <a:blip r:embed="rId8"/>
        <a:stretch>
          <a:fillRect/>
        </a:stretch>
      </xdr:blipFill>
      <xdr:spPr>
        <a:xfrm>
          <a:off x="1704975" y="3333750"/>
          <a:ext cx="952500" cy="1133475"/>
        </a:xfrm>
        <a:prstGeom prst="rect">
          <a:avLst/>
        </a:prstGeom>
        <a:noFill/>
        <a:ln w="9525" cmpd="sng">
          <a:noFill/>
        </a:ln>
      </xdr:spPr>
    </xdr:pic>
    <xdr:clientData/>
  </xdr:twoCellAnchor>
  <xdr:twoCellAnchor editAs="oneCell">
    <xdr:from>
      <xdr:col>5</xdr:col>
      <xdr:colOff>9525</xdr:colOff>
      <xdr:row>12</xdr:row>
      <xdr:rowOff>9525</xdr:rowOff>
    </xdr:from>
    <xdr:to>
      <xdr:col>5</xdr:col>
      <xdr:colOff>952500</xdr:colOff>
      <xdr:row>12</xdr:row>
      <xdr:rowOff>1143000</xdr:rowOff>
    </xdr:to>
    <xdr:pic>
      <xdr:nvPicPr>
        <xdr:cNvPr id="11" name="Picture 276"/>
        <xdr:cNvPicPr preferRelativeResize="1">
          <a:picLocks noChangeAspect="1"/>
        </xdr:cNvPicPr>
      </xdr:nvPicPr>
      <xdr:blipFill>
        <a:blip r:embed="rId9"/>
        <a:stretch>
          <a:fillRect/>
        </a:stretch>
      </xdr:blipFill>
      <xdr:spPr>
        <a:xfrm>
          <a:off x="2981325" y="3333750"/>
          <a:ext cx="942975" cy="1133475"/>
        </a:xfrm>
        <a:prstGeom prst="rect">
          <a:avLst/>
        </a:prstGeom>
        <a:noFill/>
        <a:ln w="9525" cmpd="sng">
          <a:noFill/>
        </a:ln>
      </xdr:spPr>
    </xdr:pic>
    <xdr:clientData/>
  </xdr:twoCellAnchor>
  <xdr:twoCellAnchor editAs="oneCell">
    <xdr:from>
      <xdr:col>7</xdr:col>
      <xdr:colOff>9525</xdr:colOff>
      <xdr:row>12</xdr:row>
      <xdr:rowOff>9525</xdr:rowOff>
    </xdr:from>
    <xdr:to>
      <xdr:col>7</xdr:col>
      <xdr:colOff>952500</xdr:colOff>
      <xdr:row>12</xdr:row>
      <xdr:rowOff>1143000</xdr:rowOff>
    </xdr:to>
    <xdr:pic>
      <xdr:nvPicPr>
        <xdr:cNvPr id="12" name="Picture 277"/>
        <xdr:cNvPicPr preferRelativeResize="1">
          <a:picLocks noChangeAspect="1"/>
        </xdr:cNvPicPr>
      </xdr:nvPicPr>
      <xdr:blipFill>
        <a:blip r:embed="rId10"/>
        <a:stretch>
          <a:fillRect/>
        </a:stretch>
      </xdr:blipFill>
      <xdr:spPr>
        <a:xfrm>
          <a:off x="4257675" y="3333750"/>
          <a:ext cx="942975" cy="1133475"/>
        </a:xfrm>
        <a:prstGeom prst="rect">
          <a:avLst/>
        </a:prstGeom>
        <a:noFill/>
        <a:ln w="9525" cmpd="sng">
          <a:noFill/>
        </a:ln>
      </xdr:spPr>
    </xdr:pic>
    <xdr:clientData/>
  </xdr:twoCellAnchor>
  <xdr:twoCellAnchor editAs="oneCell">
    <xdr:from>
      <xdr:col>9</xdr:col>
      <xdr:colOff>9525</xdr:colOff>
      <xdr:row>12</xdr:row>
      <xdr:rowOff>9525</xdr:rowOff>
    </xdr:from>
    <xdr:to>
      <xdr:col>9</xdr:col>
      <xdr:colOff>962025</xdr:colOff>
      <xdr:row>12</xdr:row>
      <xdr:rowOff>1143000</xdr:rowOff>
    </xdr:to>
    <xdr:pic>
      <xdr:nvPicPr>
        <xdr:cNvPr id="13" name="Picture 278"/>
        <xdr:cNvPicPr preferRelativeResize="1">
          <a:picLocks noChangeAspect="1"/>
        </xdr:cNvPicPr>
      </xdr:nvPicPr>
      <xdr:blipFill>
        <a:blip r:embed="rId11"/>
        <a:stretch>
          <a:fillRect/>
        </a:stretch>
      </xdr:blipFill>
      <xdr:spPr>
        <a:xfrm>
          <a:off x="5534025" y="3333750"/>
          <a:ext cx="952500" cy="1133475"/>
        </a:xfrm>
        <a:prstGeom prst="rect">
          <a:avLst/>
        </a:prstGeom>
        <a:noFill/>
        <a:ln w="9525" cmpd="sng">
          <a:noFill/>
        </a:ln>
      </xdr:spPr>
    </xdr:pic>
    <xdr:clientData/>
  </xdr:twoCellAnchor>
  <xdr:twoCellAnchor editAs="oneCell">
    <xdr:from>
      <xdr:col>1</xdr:col>
      <xdr:colOff>9525</xdr:colOff>
      <xdr:row>18</xdr:row>
      <xdr:rowOff>9525</xdr:rowOff>
    </xdr:from>
    <xdr:to>
      <xdr:col>1</xdr:col>
      <xdr:colOff>952500</xdr:colOff>
      <xdr:row>18</xdr:row>
      <xdr:rowOff>1133475</xdr:rowOff>
    </xdr:to>
    <xdr:pic>
      <xdr:nvPicPr>
        <xdr:cNvPr id="14" name="Picture 279"/>
        <xdr:cNvPicPr preferRelativeResize="1">
          <a:picLocks noChangeAspect="1"/>
        </xdr:cNvPicPr>
      </xdr:nvPicPr>
      <xdr:blipFill>
        <a:blip r:embed="rId12"/>
        <a:stretch>
          <a:fillRect/>
        </a:stretch>
      </xdr:blipFill>
      <xdr:spPr>
        <a:xfrm>
          <a:off x="428625" y="5143500"/>
          <a:ext cx="942975" cy="1123950"/>
        </a:xfrm>
        <a:prstGeom prst="rect">
          <a:avLst/>
        </a:prstGeom>
        <a:noFill/>
        <a:ln w="9525" cmpd="sng">
          <a:noFill/>
        </a:ln>
      </xdr:spPr>
    </xdr:pic>
    <xdr:clientData/>
  </xdr:twoCellAnchor>
  <xdr:twoCellAnchor editAs="oneCell">
    <xdr:from>
      <xdr:col>3</xdr:col>
      <xdr:colOff>9525</xdr:colOff>
      <xdr:row>18</xdr:row>
      <xdr:rowOff>9525</xdr:rowOff>
    </xdr:from>
    <xdr:to>
      <xdr:col>3</xdr:col>
      <xdr:colOff>952500</xdr:colOff>
      <xdr:row>18</xdr:row>
      <xdr:rowOff>1133475</xdr:rowOff>
    </xdr:to>
    <xdr:pic>
      <xdr:nvPicPr>
        <xdr:cNvPr id="15" name="Picture 280"/>
        <xdr:cNvPicPr preferRelativeResize="1">
          <a:picLocks noChangeAspect="1"/>
        </xdr:cNvPicPr>
      </xdr:nvPicPr>
      <xdr:blipFill>
        <a:blip r:embed="rId13"/>
        <a:stretch>
          <a:fillRect/>
        </a:stretch>
      </xdr:blipFill>
      <xdr:spPr>
        <a:xfrm>
          <a:off x="1704975" y="5143500"/>
          <a:ext cx="942975" cy="1123950"/>
        </a:xfrm>
        <a:prstGeom prst="rect">
          <a:avLst/>
        </a:prstGeom>
        <a:noFill/>
        <a:ln w="9525" cmpd="sng">
          <a:noFill/>
        </a:ln>
      </xdr:spPr>
    </xdr:pic>
    <xdr:clientData/>
  </xdr:twoCellAnchor>
  <xdr:twoCellAnchor editAs="oneCell">
    <xdr:from>
      <xdr:col>5</xdr:col>
      <xdr:colOff>9525</xdr:colOff>
      <xdr:row>18</xdr:row>
      <xdr:rowOff>9525</xdr:rowOff>
    </xdr:from>
    <xdr:to>
      <xdr:col>5</xdr:col>
      <xdr:colOff>952500</xdr:colOff>
      <xdr:row>18</xdr:row>
      <xdr:rowOff>1143000</xdr:rowOff>
    </xdr:to>
    <xdr:pic>
      <xdr:nvPicPr>
        <xdr:cNvPr id="16" name="Picture 281"/>
        <xdr:cNvPicPr preferRelativeResize="1">
          <a:picLocks noChangeAspect="1"/>
        </xdr:cNvPicPr>
      </xdr:nvPicPr>
      <xdr:blipFill>
        <a:blip r:embed="rId14"/>
        <a:stretch>
          <a:fillRect/>
        </a:stretch>
      </xdr:blipFill>
      <xdr:spPr>
        <a:xfrm>
          <a:off x="2981325" y="5143500"/>
          <a:ext cx="942975" cy="1133475"/>
        </a:xfrm>
        <a:prstGeom prst="rect">
          <a:avLst/>
        </a:prstGeom>
        <a:noFill/>
        <a:ln w="9525" cmpd="sng">
          <a:noFill/>
        </a:ln>
      </xdr:spPr>
    </xdr:pic>
    <xdr:clientData/>
  </xdr:twoCellAnchor>
  <xdr:twoCellAnchor editAs="oneCell">
    <xdr:from>
      <xdr:col>7</xdr:col>
      <xdr:colOff>9525</xdr:colOff>
      <xdr:row>18</xdr:row>
      <xdr:rowOff>9525</xdr:rowOff>
    </xdr:from>
    <xdr:to>
      <xdr:col>7</xdr:col>
      <xdr:colOff>952500</xdr:colOff>
      <xdr:row>18</xdr:row>
      <xdr:rowOff>1133475</xdr:rowOff>
    </xdr:to>
    <xdr:pic>
      <xdr:nvPicPr>
        <xdr:cNvPr id="17" name="Picture 282"/>
        <xdr:cNvPicPr preferRelativeResize="1">
          <a:picLocks noChangeAspect="1"/>
        </xdr:cNvPicPr>
      </xdr:nvPicPr>
      <xdr:blipFill>
        <a:blip r:embed="rId15"/>
        <a:stretch>
          <a:fillRect/>
        </a:stretch>
      </xdr:blipFill>
      <xdr:spPr>
        <a:xfrm>
          <a:off x="4257675" y="5143500"/>
          <a:ext cx="942975" cy="1123950"/>
        </a:xfrm>
        <a:prstGeom prst="rect">
          <a:avLst/>
        </a:prstGeom>
        <a:noFill/>
        <a:ln w="9525" cmpd="sng">
          <a:noFill/>
        </a:ln>
      </xdr:spPr>
    </xdr:pic>
    <xdr:clientData/>
  </xdr:twoCellAnchor>
  <xdr:twoCellAnchor editAs="oneCell">
    <xdr:from>
      <xdr:col>9</xdr:col>
      <xdr:colOff>9525</xdr:colOff>
      <xdr:row>18</xdr:row>
      <xdr:rowOff>9525</xdr:rowOff>
    </xdr:from>
    <xdr:to>
      <xdr:col>9</xdr:col>
      <xdr:colOff>952500</xdr:colOff>
      <xdr:row>18</xdr:row>
      <xdr:rowOff>1133475</xdr:rowOff>
    </xdr:to>
    <xdr:pic>
      <xdr:nvPicPr>
        <xdr:cNvPr id="18" name="Picture 283"/>
        <xdr:cNvPicPr preferRelativeResize="1">
          <a:picLocks noChangeAspect="1"/>
        </xdr:cNvPicPr>
      </xdr:nvPicPr>
      <xdr:blipFill>
        <a:blip r:embed="rId16"/>
        <a:stretch>
          <a:fillRect/>
        </a:stretch>
      </xdr:blipFill>
      <xdr:spPr>
        <a:xfrm>
          <a:off x="5534025" y="5143500"/>
          <a:ext cx="942975" cy="1123950"/>
        </a:xfrm>
        <a:prstGeom prst="rect">
          <a:avLst/>
        </a:prstGeom>
        <a:noFill/>
        <a:ln w="9525" cmpd="sng">
          <a:noFill/>
        </a:ln>
      </xdr:spPr>
    </xdr:pic>
    <xdr:clientData/>
  </xdr:twoCellAnchor>
  <xdr:twoCellAnchor editAs="oneCell">
    <xdr:from>
      <xdr:col>1</xdr:col>
      <xdr:colOff>9525</xdr:colOff>
      <xdr:row>24</xdr:row>
      <xdr:rowOff>9525</xdr:rowOff>
    </xdr:from>
    <xdr:to>
      <xdr:col>1</xdr:col>
      <xdr:colOff>952500</xdr:colOff>
      <xdr:row>24</xdr:row>
      <xdr:rowOff>1133475</xdr:rowOff>
    </xdr:to>
    <xdr:pic>
      <xdr:nvPicPr>
        <xdr:cNvPr id="19" name="Picture 284"/>
        <xdr:cNvPicPr preferRelativeResize="1">
          <a:picLocks noChangeAspect="1"/>
        </xdr:cNvPicPr>
      </xdr:nvPicPr>
      <xdr:blipFill>
        <a:blip r:embed="rId17"/>
        <a:stretch>
          <a:fillRect/>
        </a:stretch>
      </xdr:blipFill>
      <xdr:spPr>
        <a:xfrm>
          <a:off x="428625" y="6953250"/>
          <a:ext cx="942975" cy="1123950"/>
        </a:xfrm>
        <a:prstGeom prst="rect">
          <a:avLst/>
        </a:prstGeom>
        <a:noFill/>
        <a:ln w="9525" cmpd="sng">
          <a:noFill/>
        </a:ln>
      </xdr:spPr>
    </xdr:pic>
    <xdr:clientData/>
  </xdr:twoCellAnchor>
  <xdr:twoCellAnchor editAs="oneCell">
    <xdr:from>
      <xdr:col>3</xdr:col>
      <xdr:colOff>9525</xdr:colOff>
      <xdr:row>24</xdr:row>
      <xdr:rowOff>9525</xdr:rowOff>
    </xdr:from>
    <xdr:to>
      <xdr:col>3</xdr:col>
      <xdr:colOff>952500</xdr:colOff>
      <xdr:row>24</xdr:row>
      <xdr:rowOff>1143000</xdr:rowOff>
    </xdr:to>
    <xdr:pic>
      <xdr:nvPicPr>
        <xdr:cNvPr id="20" name="Picture 285"/>
        <xdr:cNvPicPr preferRelativeResize="1">
          <a:picLocks noChangeAspect="1"/>
        </xdr:cNvPicPr>
      </xdr:nvPicPr>
      <xdr:blipFill>
        <a:blip r:embed="rId18"/>
        <a:stretch>
          <a:fillRect/>
        </a:stretch>
      </xdr:blipFill>
      <xdr:spPr>
        <a:xfrm>
          <a:off x="1704975" y="6953250"/>
          <a:ext cx="942975" cy="1133475"/>
        </a:xfrm>
        <a:prstGeom prst="rect">
          <a:avLst/>
        </a:prstGeom>
        <a:noFill/>
        <a:ln w="9525" cmpd="sng">
          <a:noFill/>
        </a:ln>
      </xdr:spPr>
    </xdr:pic>
    <xdr:clientData/>
  </xdr:twoCellAnchor>
  <xdr:twoCellAnchor editAs="oneCell">
    <xdr:from>
      <xdr:col>5</xdr:col>
      <xdr:colOff>9525</xdr:colOff>
      <xdr:row>24</xdr:row>
      <xdr:rowOff>9525</xdr:rowOff>
    </xdr:from>
    <xdr:to>
      <xdr:col>5</xdr:col>
      <xdr:colOff>962025</xdr:colOff>
      <xdr:row>24</xdr:row>
      <xdr:rowOff>1133475</xdr:rowOff>
    </xdr:to>
    <xdr:pic>
      <xdr:nvPicPr>
        <xdr:cNvPr id="21" name="Picture 286"/>
        <xdr:cNvPicPr preferRelativeResize="1">
          <a:picLocks noChangeAspect="1"/>
        </xdr:cNvPicPr>
      </xdr:nvPicPr>
      <xdr:blipFill>
        <a:blip r:embed="rId19"/>
        <a:stretch>
          <a:fillRect/>
        </a:stretch>
      </xdr:blipFill>
      <xdr:spPr>
        <a:xfrm>
          <a:off x="2981325" y="6953250"/>
          <a:ext cx="952500" cy="1123950"/>
        </a:xfrm>
        <a:prstGeom prst="rect">
          <a:avLst/>
        </a:prstGeom>
        <a:noFill/>
        <a:ln w="9525" cmpd="sng">
          <a:noFill/>
        </a:ln>
      </xdr:spPr>
    </xdr:pic>
    <xdr:clientData/>
  </xdr:twoCellAnchor>
  <xdr:twoCellAnchor editAs="oneCell">
    <xdr:from>
      <xdr:col>7</xdr:col>
      <xdr:colOff>9525</xdr:colOff>
      <xdr:row>24</xdr:row>
      <xdr:rowOff>9525</xdr:rowOff>
    </xdr:from>
    <xdr:to>
      <xdr:col>7</xdr:col>
      <xdr:colOff>952500</xdr:colOff>
      <xdr:row>24</xdr:row>
      <xdr:rowOff>1133475</xdr:rowOff>
    </xdr:to>
    <xdr:pic>
      <xdr:nvPicPr>
        <xdr:cNvPr id="22" name="Picture 287"/>
        <xdr:cNvPicPr preferRelativeResize="1">
          <a:picLocks noChangeAspect="1"/>
        </xdr:cNvPicPr>
      </xdr:nvPicPr>
      <xdr:blipFill>
        <a:blip r:embed="rId20"/>
        <a:stretch>
          <a:fillRect/>
        </a:stretch>
      </xdr:blipFill>
      <xdr:spPr>
        <a:xfrm>
          <a:off x="4257675" y="6953250"/>
          <a:ext cx="942975" cy="1123950"/>
        </a:xfrm>
        <a:prstGeom prst="rect">
          <a:avLst/>
        </a:prstGeom>
        <a:noFill/>
        <a:ln w="9525" cmpd="sng">
          <a:noFill/>
        </a:ln>
      </xdr:spPr>
    </xdr:pic>
    <xdr:clientData/>
  </xdr:twoCellAnchor>
  <xdr:twoCellAnchor editAs="oneCell">
    <xdr:from>
      <xdr:col>9</xdr:col>
      <xdr:colOff>9525</xdr:colOff>
      <xdr:row>24</xdr:row>
      <xdr:rowOff>9525</xdr:rowOff>
    </xdr:from>
    <xdr:to>
      <xdr:col>9</xdr:col>
      <xdr:colOff>962025</xdr:colOff>
      <xdr:row>24</xdr:row>
      <xdr:rowOff>1133475</xdr:rowOff>
    </xdr:to>
    <xdr:pic>
      <xdr:nvPicPr>
        <xdr:cNvPr id="23" name="Picture 288"/>
        <xdr:cNvPicPr preferRelativeResize="1">
          <a:picLocks noChangeAspect="1"/>
        </xdr:cNvPicPr>
      </xdr:nvPicPr>
      <xdr:blipFill>
        <a:blip r:embed="rId21"/>
        <a:stretch>
          <a:fillRect/>
        </a:stretch>
      </xdr:blipFill>
      <xdr:spPr>
        <a:xfrm>
          <a:off x="5534025" y="6953250"/>
          <a:ext cx="952500" cy="1123950"/>
        </a:xfrm>
        <a:prstGeom prst="rect">
          <a:avLst/>
        </a:prstGeom>
        <a:noFill/>
        <a:ln w="9525" cmpd="sng">
          <a:noFill/>
        </a:ln>
      </xdr:spPr>
    </xdr:pic>
    <xdr:clientData/>
  </xdr:twoCellAnchor>
  <xdr:twoCellAnchor editAs="oneCell">
    <xdr:from>
      <xdr:col>1</xdr:col>
      <xdr:colOff>9525</xdr:colOff>
      <xdr:row>30</xdr:row>
      <xdr:rowOff>19050</xdr:rowOff>
    </xdr:from>
    <xdr:to>
      <xdr:col>1</xdr:col>
      <xdr:colOff>952500</xdr:colOff>
      <xdr:row>30</xdr:row>
      <xdr:rowOff>1133475</xdr:rowOff>
    </xdr:to>
    <xdr:pic>
      <xdr:nvPicPr>
        <xdr:cNvPr id="24" name="Picture 289"/>
        <xdr:cNvPicPr preferRelativeResize="1">
          <a:picLocks noChangeAspect="1"/>
        </xdr:cNvPicPr>
      </xdr:nvPicPr>
      <xdr:blipFill>
        <a:blip r:embed="rId22"/>
        <a:stretch>
          <a:fillRect/>
        </a:stretch>
      </xdr:blipFill>
      <xdr:spPr>
        <a:xfrm>
          <a:off x="428625" y="8772525"/>
          <a:ext cx="942975" cy="1114425"/>
        </a:xfrm>
        <a:prstGeom prst="rect">
          <a:avLst/>
        </a:prstGeom>
        <a:noFill/>
        <a:ln w="9525" cmpd="sng">
          <a:noFill/>
        </a:ln>
      </xdr:spPr>
    </xdr:pic>
    <xdr:clientData/>
  </xdr:twoCellAnchor>
  <xdr:twoCellAnchor editAs="oneCell">
    <xdr:from>
      <xdr:col>3</xdr:col>
      <xdr:colOff>9525</xdr:colOff>
      <xdr:row>30</xdr:row>
      <xdr:rowOff>9525</xdr:rowOff>
    </xdr:from>
    <xdr:to>
      <xdr:col>3</xdr:col>
      <xdr:colOff>962025</xdr:colOff>
      <xdr:row>30</xdr:row>
      <xdr:rowOff>1123950</xdr:rowOff>
    </xdr:to>
    <xdr:pic>
      <xdr:nvPicPr>
        <xdr:cNvPr id="25" name="Picture 290"/>
        <xdr:cNvPicPr preferRelativeResize="1">
          <a:picLocks noChangeAspect="1"/>
        </xdr:cNvPicPr>
      </xdr:nvPicPr>
      <xdr:blipFill>
        <a:blip r:embed="rId23"/>
        <a:stretch>
          <a:fillRect/>
        </a:stretch>
      </xdr:blipFill>
      <xdr:spPr>
        <a:xfrm>
          <a:off x="1704975" y="8763000"/>
          <a:ext cx="952500" cy="1114425"/>
        </a:xfrm>
        <a:prstGeom prst="rect">
          <a:avLst/>
        </a:prstGeom>
        <a:noFill/>
        <a:ln w="9525" cmpd="sng">
          <a:noFill/>
        </a:ln>
      </xdr:spPr>
    </xdr:pic>
    <xdr:clientData/>
  </xdr:twoCellAnchor>
  <xdr:twoCellAnchor editAs="oneCell">
    <xdr:from>
      <xdr:col>5</xdr:col>
      <xdr:colOff>9525</xdr:colOff>
      <xdr:row>30</xdr:row>
      <xdr:rowOff>9525</xdr:rowOff>
    </xdr:from>
    <xdr:to>
      <xdr:col>5</xdr:col>
      <xdr:colOff>962025</xdr:colOff>
      <xdr:row>30</xdr:row>
      <xdr:rowOff>1133475</xdr:rowOff>
    </xdr:to>
    <xdr:pic>
      <xdr:nvPicPr>
        <xdr:cNvPr id="26" name="Picture 291"/>
        <xdr:cNvPicPr preferRelativeResize="1">
          <a:picLocks noChangeAspect="1"/>
        </xdr:cNvPicPr>
      </xdr:nvPicPr>
      <xdr:blipFill>
        <a:blip r:embed="rId24"/>
        <a:stretch>
          <a:fillRect/>
        </a:stretch>
      </xdr:blipFill>
      <xdr:spPr>
        <a:xfrm>
          <a:off x="2981325" y="8763000"/>
          <a:ext cx="952500" cy="1123950"/>
        </a:xfrm>
        <a:prstGeom prst="rect">
          <a:avLst/>
        </a:prstGeom>
        <a:noFill/>
        <a:ln w="9525" cmpd="sng">
          <a:noFill/>
        </a:ln>
      </xdr:spPr>
    </xdr:pic>
    <xdr:clientData/>
  </xdr:twoCellAnchor>
  <xdr:twoCellAnchor editAs="oneCell">
    <xdr:from>
      <xdr:col>7</xdr:col>
      <xdr:colOff>9525</xdr:colOff>
      <xdr:row>30</xdr:row>
      <xdr:rowOff>9525</xdr:rowOff>
    </xdr:from>
    <xdr:to>
      <xdr:col>7</xdr:col>
      <xdr:colOff>962025</xdr:colOff>
      <xdr:row>30</xdr:row>
      <xdr:rowOff>1133475</xdr:rowOff>
    </xdr:to>
    <xdr:pic>
      <xdr:nvPicPr>
        <xdr:cNvPr id="27" name="Picture 292"/>
        <xdr:cNvPicPr preferRelativeResize="1">
          <a:picLocks noChangeAspect="1"/>
        </xdr:cNvPicPr>
      </xdr:nvPicPr>
      <xdr:blipFill>
        <a:blip r:embed="rId25"/>
        <a:stretch>
          <a:fillRect/>
        </a:stretch>
      </xdr:blipFill>
      <xdr:spPr>
        <a:xfrm>
          <a:off x="4257675" y="8763000"/>
          <a:ext cx="952500" cy="1123950"/>
        </a:xfrm>
        <a:prstGeom prst="rect">
          <a:avLst/>
        </a:prstGeom>
        <a:noFill/>
        <a:ln w="9525" cmpd="sng">
          <a:noFill/>
        </a:ln>
      </xdr:spPr>
    </xdr:pic>
    <xdr:clientData/>
  </xdr:twoCellAnchor>
  <xdr:twoCellAnchor editAs="oneCell">
    <xdr:from>
      <xdr:col>9</xdr:col>
      <xdr:colOff>9525</xdr:colOff>
      <xdr:row>30</xdr:row>
      <xdr:rowOff>9525</xdr:rowOff>
    </xdr:from>
    <xdr:to>
      <xdr:col>9</xdr:col>
      <xdr:colOff>962025</xdr:colOff>
      <xdr:row>30</xdr:row>
      <xdr:rowOff>1143000</xdr:rowOff>
    </xdr:to>
    <xdr:pic>
      <xdr:nvPicPr>
        <xdr:cNvPr id="28" name="Picture 293"/>
        <xdr:cNvPicPr preferRelativeResize="1">
          <a:picLocks noChangeAspect="1"/>
        </xdr:cNvPicPr>
      </xdr:nvPicPr>
      <xdr:blipFill>
        <a:blip r:embed="rId26"/>
        <a:stretch>
          <a:fillRect/>
        </a:stretch>
      </xdr:blipFill>
      <xdr:spPr>
        <a:xfrm>
          <a:off x="5534025" y="8763000"/>
          <a:ext cx="952500" cy="1133475"/>
        </a:xfrm>
        <a:prstGeom prst="rect">
          <a:avLst/>
        </a:prstGeom>
        <a:noFill/>
        <a:ln w="9525" cmpd="sng">
          <a:noFill/>
        </a:ln>
      </xdr:spPr>
    </xdr:pic>
    <xdr:clientData/>
  </xdr:twoCellAnchor>
  <xdr:twoCellAnchor editAs="oneCell">
    <xdr:from>
      <xdr:col>1</xdr:col>
      <xdr:colOff>9525</xdr:colOff>
      <xdr:row>36</xdr:row>
      <xdr:rowOff>9525</xdr:rowOff>
    </xdr:from>
    <xdr:to>
      <xdr:col>1</xdr:col>
      <xdr:colOff>952500</xdr:colOff>
      <xdr:row>36</xdr:row>
      <xdr:rowOff>1123950</xdr:rowOff>
    </xdr:to>
    <xdr:pic>
      <xdr:nvPicPr>
        <xdr:cNvPr id="29" name="Picture 294"/>
        <xdr:cNvPicPr preferRelativeResize="1">
          <a:picLocks noChangeAspect="1"/>
        </xdr:cNvPicPr>
      </xdr:nvPicPr>
      <xdr:blipFill>
        <a:blip r:embed="rId27"/>
        <a:stretch>
          <a:fillRect/>
        </a:stretch>
      </xdr:blipFill>
      <xdr:spPr>
        <a:xfrm>
          <a:off x="428625" y="10572750"/>
          <a:ext cx="942975" cy="1114425"/>
        </a:xfrm>
        <a:prstGeom prst="rect">
          <a:avLst/>
        </a:prstGeom>
        <a:noFill/>
        <a:ln w="9525" cmpd="sng">
          <a:noFill/>
        </a:ln>
      </xdr:spPr>
    </xdr:pic>
    <xdr:clientData/>
  </xdr:twoCellAnchor>
  <xdr:twoCellAnchor editAs="oneCell">
    <xdr:from>
      <xdr:col>3</xdr:col>
      <xdr:colOff>9525</xdr:colOff>
      <xdr:row>36</xdr:row>
      <xdr:rowOff>9525</xdr:rowOff>
    </xdr:from>
    <xdr:to>
      <xdr:col>3</xdr:col>
      <xdr:colOff>952500</xdr:colOff>
      <xdr:row>36</xdr:row>
      <xdr:rowOff>1133475</xdr:rowOff>
    </xdr:to>
    <xdr:pic>
      <xdr:nvPicPr>
        <xdr:cNvPr id="30" name="Picture 295"/>
        <xdr:cNvPicPr preferRelativeResize="1">
          <a:picLocks noChangeAspect="1"/>
        </xdr:cNvPicPr>
      </xdr:nvPicPr>
      <xdr:blipFill>
        <a:blip r:embed="rId28"/>
        <a:stretch>
          <a:fillRect/>
        </a:stretch>
      </xdr:blipFill>
      <xdr:spPr>
        <a:xfrm>
          <a:off x="1704975" y="10572750"/>
          <a:ext cx="942975" cy="1123950"/>
        </a:xfrm>
        <a:prstGeom prst="rect">
          <a:avLst/>
        </a:prstGeom>
        <a:noFill/>
        <a:ln w="9525" cmpd="sng">
          <a:noFill/>
        </a:ln>
      </xdr:spPr>
    </xdr:pic>
    <xdr:clientData/>
  </xdr:twoCellAnchor>
  <xdr:twoCellAnchor editAs="oneCell">
    <xdr:from>
      <xdr:col>5</xdr:col>
      <xdr:colOff>9525</xdr:colOff>
      <xdr:row>36</xdr:row>
      <xdr:rowOff>9525</xdr:rowOff>
    </xdr:from>
    <xdr:to>
      <xdr:col>6</xdr:col>
      <xdr:colOff>9525</xdr:colOff>
      <xdr:row>36</xdr:row>
      <xdr:rowOff>1133475</xdr:rowOff>
    </xdr:to>
    <xdr:pic>
      <xdr:nvPicPr>
        <xdr:cNvPr id="31" name="Picture 296"/>
        <xdr:cNvPicPr preferRelativeResize="1">
          <a:picLocks noChangeAspect="1"/>
        </xdr:cNvPicPr>
      </xdr:nvPicPr>
      <xdr:blipFill>
        <a:blip r:embed="rId29"/>
        <a:stretch>
          <a:fillRect/>
        </a:stretch>
      </xdr:blipFill>
      <xdr:spPr>
        <a:xfrm>
          <a:off x="2981325" y="10572750"/>
          <a:ext cx="962025" cy="1123950"/>
        </a:xfrm>
        <a:prstGeom prst="rect">
          <a:avLst/>
        </a:prstGeom>
        <a:noFill/>
        <a:ln w="9525" cmpd="sng">
          <a:noFill/>
        </a:ln>
      </xdr:spPr>
    </xdr:pic>
    <xdr:clientData/>
  </xdr:twoCellAnchor>
  <xdr:twoCellAnchor editAs="oneCell">
    <xdr:from>
      <xdr:col>7</xdr:col>
      <xdr:colOff>9525</xdr:colOff>
      <xdr:row>36</xdr:row>
      <xdr:rowOff>9525</xdr:rowOff>
    </xdr:from>
    <xdr:to>
      <xdr:col>7</xdr:col>
      <xdr:colOff>962025</xdr:colOff>
      <xdr:row>36</xdr:row>
      <xdr:rowOff>1143000</xdr:rowOff>
    </xdr:to>
    <xdr:pic>
      <xdr:nvPicPr>
        <xdr:cNvPr id="32" name="Picture 297"/>
        <xdr:cNvPicPr preferRelativeResize="1">
          <a:picLocks noChangeAspect="1"/>
        </xdr:cNvPicPr>
      </xdr:nvPicPr>
      <xdr:blipFill>
        <a:blip r:embed="rId30"/>
        <a:stretch>
          <a:fillRect/>
        </a:stretch>
      </xdr:blipFill>
      <xdr:spPr>
        <a:xfrm>
          <a:off x="4257675" y="10572750"/>
          <a:ext cx="952500" cy="1133475"/>
        </a:xfrm>
        <a:prstGeom prst="rect">
          <a:avLst/>
        </a:prstGeom>
        <a:noFill/>
        <a:ln w="9525" cmpd="sng">
          <a:noFill/>
        </a:ln>
      </xdr:spPr>
    </xdr:pic>
    <xdr:clientData/>
  </xdr:twoCellAnchor>
  <xdr:twoCellAnchor editAs="oneCell">
    <xdr:from>
      <xdr:col>9</xdr:col>
      <xdr:colOff>9525</xdr:colOff>
      <xdr:row>36</xdr:row>
      <xdr:rowOff>9525</xdr:rowOff>
    </xdr:from>
    <xdr:to>
      <xdr:col>9</xdr:col>
      <xdr:colOff>962025</xdr:colOff>
      <xdr:row>36</xdr:row>
      <xdr:rowOff>1133475</xdr:rowOff>
    </xdr:to>
    <xdr:pic>
      <xdr:nvPicPr>
        <xdr:cNvPr id="33" name="Picture 298"/>
        <xdr:cNvPicPr preferRelativeResize="1">
          <a:picLocks noChangeAspect="1"/>
        </xdr:cNvPicPr>
      </xdr:nvPicPr>
      <xdr:blipFill>
        <a:blip r:embed="rId31"/>
        <a:stretch>
          <a:fillRect/>
        </a:stretch>
      </xdr:blipFill>
      <xdr:spPr>
        <a:xfrm>
          <a:off x="5534025" y="10572750"/>
          <a:ext cx="952500" cy="1123950"/>
        </a:xfrm>
        <a:prstGeom prst="rect">
          <a:avLst/>
        </a:prstGeom>
        <a:noFill/>
        <a:ln w="9525" cmpd="sng">
          <a:noFill/>
        </a:ln>
      </xdr:spPr>
    </xdr:pic>
    <xdr:clientData/>
  </xdr:twoCellAnchor>
  <xdr:twoCellAnchor editAs="oneCell">
    <xdr:from>
      <xdr:col>1</xdr:col>
      <xdr:colOff>0</xdr:colOff>
      <xdr:row>42</xdr:row>
      <xdr:rowOff>9525</xdr:rowOff>
    </xdr:from>
    <xdr:to>
      <xdr:col>2</xdr:col>
      <xdr:colOff>0</xdr:colOff>
      <xdr:row>42</xdr:row>
      <xdr:rowOff>1143000</xdr:rowOff>
    </xdr:to>
    <xdr:pic>
      <xdr:nvPicPr>
        <xdr:cNvPr id="34" name="Picture 299"/>
        <xdr:cNvPicPr preferRelativeResize="1">
          <a:picLocks noChangeAspect="1"/>
        </xdr:cNvPicPr>
      </xdr:nvPicPr>
      <xdr:blipFill>
        <a:blip r:embed="rId32"/>
        <a:stretch>
          <a:fillRect/>
        </a:stretch>
      </xdr:blipFill>
      <xdr:spPr>
        <a:xfrm>
          <a:off x="419100" y="12382500"/>
          <a:ext cx="962025" cy="1133475"/>
        </a:xfrm>
        <a:prstGeom prst="rect">
          <a:avLst/>
        </a:prstGeom>
        <a:noFill/>
        <a:ln w="9525" cmpd="sng">
          <a:noFill/>
        </a:ln>
      </xdr:spPr>
    </xdr:pic>
    <xdr:clientData/>
  </xdr:twoCellAnchor>
  <xdr:twoCellAnchor editAs="oneCell">
    <xdr:from>
      <xdr:col>3</xdr:col>
      <xdr:colOff>9525</xdr:colOff>
      <xdr:row>42</xdr:row>
      <xdr:rowOff>9525</xdr:rowOff>
    </xdr:from>
    <xdr:to>
      <xdr:col>3</xdr:col>
      <xdr:colOff>962025</xdr:colOff>
      <xdr:row>42</xdr:row>
      <xdr:rowOff>1143000</xdr:rowOff>
    </xdr:to>
    <xdr:pic>
      <xdr:nvPicPr>
        <xdr:cNvPr id="35" name="Picture 300"/>
        <xdr:cNvPicPr preferRelativeResize="1">
          <a:picLocks noChangeAspect="1"/>
        </xdr:cNvPicPr>
      </xdr:nvPicPr>
      <xdr:blipFill>
        <a:blip r:embed="rId33"/>
        <a:stretch>
          <a:fillRect/>
        </a:stretch>
      </xdr:blipFill>
      <xdr:spPr>
        <a:xfrm>
          <a:off x="1704975" y="12382500"/>
          <a:ext cx="952500" cy="1133475"/>
        </a:xfrm>
        <a:prstGeom prst="rect">
          <a:avLst/>
        </a:prstGeom>
        <a:noFill/>
        <a:ln w="9525" cmpd="sng">
          <a:noFill/>
        </a:ln>
      </xdr:spPr>
    </xdr:pic>
    <xdr:clientData/>
  </xdr:twoCellAnchor>
  <xdr:twoCellAnchor editAs="oneCell">
    <xdr:from>
      <xdr:col>5</xdr:col>
      <xdr:colOff>0</xdr:colOff>
      <xdr:row>42</xdr:row>
      <xdr:rowOff>9525</xdr:rowOff>
    </xdr:from>
    <xdr:to>
      <xdr:col>6</xdr:col>
      <xdr:colOff>0</xdr:colOff>
      <xdr:row>42</xdr:row>
      <xdr:rowOff>1143000</xdr:rowOff>
    </xdr:to>
    <xdr:pic>
      <xdr:nvPicPr>
        <xdr:cNvPr id="36" name="Picture 301"/>
        <xdr:cNvPicPr preferRelativeResize="1">
          <a:picLocks noChangeAspect="1"/>
        </xdr:cNvPicPr>
      </xdr:nvPicPr>
      <xdr:blipFill>
        <a:blip r:embed="rId34"/>
        <a:stretch>
          <a:fillRect/>
        </a:stretch>
      </xdr:blipFill>
      <xdr:spPr>
        <a:xfrm>
          <a:off x="2971800" y="12382500"/>
          <a:ext cx="962025" cy="1133475"/>
        </a:xfrm>
        <a:prstGeom prst="rect">
          <a:avLst/>
        </a:prstGeom>
        <a:noFill/>
        <a:ln w="9525" cmpd="sng">
          <a:noFill/>
        </a:ln>
      </xdr:spPr>
    </xdr:pic>
    <xdr:clientData/>
  </xdr:twoCellAnchor>
  <xdr:twoCellAnchor editAs="oneCell">
    <xdr:from>
      <xdr:col>7</xdr:col>
      <xdr:colOff>9525</xdr:colOff>
      <xdr:row>42</xdr:row>
      <xdr:rowOff>9525</xdr:rowOff>
    </xdr:from>
    <xdr:to>
      <xdr:col>7</xdr:col>
      <xdr:colOff>952500</xdr:colOff>
      <xdr:row>42</xdr:row>
      <xdr:rowOff>1133475</xdr:rowOff>
    </xdr:to>
    <xdr:pic>
      <xdr:nvPicPr>
        <xdr:cNvPr id="37" name="Picture 302"/>
        <xdr:cNvPicPr preferRelativeResize="1">
          <a:picLocks noChangeAspect="1"/>
        </xdr:cNvPicPr>
      </xdr:nvPicPr>
      <xdr:blipFill>
        <a:blip r:embed="rId35"/>
        <a:stretch>
          <a:fillRect/>
        </a:stretch>
      </xdr:blipFill>
      <xdr:spPr>
        <a:xfrm>
          <a:off x="4257675" y="12382500"/>
          <a:ext cx="942975" cy="1123950"/>
        </a:xfrm>
        <a:prstGeom prst="rect">
          <a:avLst/>
        </a:prstGeom>
        <a:noFill/>
        <a:ln w="9525" cmpd="sng">
          <a:noFill/>
        </a:ln>
      </xdr:spPr>
    </xdr:pic>
    <xdr:clientData/>
  </xdr:twoCellAnchor>
  <xdr:twoCellAnchor editAs="oneCell">
    <xdr:from>
      <xdr:col>9</xdr:col>
      <xdr:colOff>9525</xdr:colOff>
      <xdr:row>42</xdr:row>
      <xdr:rowOff>9525</xdr:rowOff>
    </xdr:from>
    <xdr:to>
      <xdr:col>9</xdr:col>
      <xdr:colOff>952500</xdr:colOff>
      <xdr:row>42</xdr:row>
      <xdr:rowOff>1143000</xdr:rowOff>
    </xdr:to>
    <xdr:pic>
      <xdr:nvPicPr>
        <xdr:cNvPr id="38" name="Picture 303"/>
        <xdr:cNvPicPr preferRelativeResize="1">
          <a:picLocks noChangeAspect="1"/>
        </xdr:cNvPicPr>
      </xdr:nvPicPr>
      <xdr:blipFill>
        <a:blip r:embed="rId36"/>
        <a:stretch>
          <a:fillRect/>
        </a:stretch>
      </xdr:blipFill>
      <xdr:spPr>
        <a:xfrm>
          <a:off x="5534025" y="12382500"/>
          <a:ext cx="942975" cy="1133475"/>
        </a:xfrm>
        <a:prstGeom prst="rect">
          <a:avLst/>
        </a:prstGeom>
        <a:noFill/>
        <a:ln w="9525" cmpd="sng">
          <a:noFill/>
        </a:ln>
      </xdr:spPr>
    </xdr:pic>
    <xdr:clientData/>
  </xdr:twoCellAnchor>
  <xdr:twoCellAnchor editAs="oneCell">
    <xdr:from>
      <xdr:col>1</xdr:col>
      <xdr:colOff>9525</xdr:colOff>
      <xdr:row>48</xdr:row>
      <xdr:rowOff>9525</xdr:rowOff>
    </xdr:from>
    <xdr:to>
      <xdr:col>1</xdr:col>
      <xdr:colOff>962025</xdr:colOff>
      <xdr:row>48</xdr:row>
      <xdr:rowOff>1133475</xdr:rowOff>
    </xdr:to>
    <xdr:pic>
      <xdr:nvPicPr>
        <xdr:cNvPr id="39" name="Picture 304"/>
        <xdr:cNvPicPr preferRelativeResize="1">
          <a:picLocks noChangeAspect="1"/>
        </xdr:cNvPicPr>
      </xdr:nvPicPr>
      <xdr:blipFill>
        <a:blip r:embed="rId37"/>
        <a:stretch>
          <a:fillRect/>
        </a:stretch>
      </xdr:blipFill>
      <xdr:spPr>
        <a:xfrm>
          <a:off x="428625" y="14192250"/>
          <a:ext cx="952500" cy="1123950"/>
        </a:xfrm>
        <a:prstGeom prst="rect">
          <a:avLst/>
        </a:prstGeom>
        <a:noFill/>
        <a:ln w="9525" cmpd="sng">
          <a:noFill/>
        </a:ln>
      </xdr:spPr>
    </xdr:pic>
    <xdr:clientData/>
  </xdr:twoCellAnchor>
  <xdr:twoCellAnchor editAs="oneCell">
    <xdr:from>
      <xdr:col>3</xdr:col>
      <xdr:colOff>9525</xdr:colOff>
      <xdr:row>48</xdr:row>
      <xdr:rowOff>9525</xdr:rowOff>
    </xdr:from>
    <xdr:to>
      <xdr:col>3</xdr:col>
      <xdr:colOff>952500</xdr:colOff>
      <xdr:row>48</xdr:row>
      <xdr:rowOff>1143000</xdr:rowOff>
    </xdr:to>
    <xdr:pic>
      <xdr:nvPicPr>
        <xdr:cNvPr id="40" name="Picture 305"/>
        <xdr:cNvPicPr preferRelativeResize="1">
          <a:picLocks noChangeAspect="1"/>
        </xdr:cNvPicPr>
      </xdr:nvPicPr>
      <xdr:blipFill>
        <a:blip r:embed="rId38"/>
        <a:stretch>
          <a:fillRect/>
        </a:stretch>
      </xdr:blipFill>
      <xdr:spPr>
        <a:xfrm>
          <a:off x="1704975" y="14192250"/>
          <a:ext cx="942975" cy="1133475"/>
        </a:xfrm>
        <a:prstGeom prst="rect">
          <a:avLst/>
        </a:prstGeom>
        <a:noFill/>
        <a:ln w="9525" cmpd="sng">
          <a:noFill/>
        </a:ln>
      </xdr:spPr>
    </xdr:pic>
    <xdr:clientData/>
  </xdr:twoCellAnchor>
  <xdr:twoCellAnchor editAs="oneCell">
    <xdr:from>
      <xdr:col>5</xdr:col>
      <xdr:colOff>9525</xdr:colOff>
      <xdr:row>48</xdr:row>
      <xdr:rowOff>9525</xdr:rowOff>
    </xdr:from>
    <xdr:to>
      <xdr:col>5</xdr:col>
      <xdr:colOff>962025</xdr:colOff>
      <xdr:row>48</xdr:row>
      <xdr:rowOff>1133475</xdr:rowOff>
    </xdr:to>
    <xdr:pic>
      <xdr:nvPicPr>
        <xdr:cNvPr id="41" name="Picture 306"/>
        <xdr:cNvPicPr preferRelativeResize="1">
          <a:picLocks noChangeAspect="1"/>
        </xdr:cNvPicPr>
      </xdr:nvPicPr>
      <xdr:blipFill>
        <a:blip r:embed="rId39"/>
        <a:stretch>
          <a:fillRect/>
        </a:stretch>
      </xdr:blipFill>
      <xdr:spPr>
        <a:xfrm>
          <a:off x="2981325" y="14192250"/>
          <a:ext cx="952500" cy="1123950"/>
        </a:xfrm>
        <a:prstGeom prst="rect">
          <a:avLst/>
        </a:prstGeom>
        <a:noFill/>
        <a:ln w="9525" cmpd="sng">
          <a:noFill/>
        </a:ln>
      </xdr:spPr>
    </xdr:pic>
    <xdr:clientData/>
  </xdr:twoCellAnchor>
  <xdr:twoCellAnchor editAs="oneCell">
    <xdr:from>
      <xdr:col>7</xdr:col>
      <xdr:colOff>9525</xdr:colOff>
      <xdr:row>48</xdr:row>
      <xdr:rowOff>9525</xdr:rowOff>
    </xdr:from>
    <xdr:to>
      <xdr:col>7</xdr:col>
      <xdr:colOff>952500</xdr:colOff>
      <xdr:row>48</xdr:row>
      <xdr:rowOff>1133475</xdr:rowOff>
    </xdr:to>
    <xdr:pic>
      <xdr:nvPicPr>
        <xdr:cNvPr id="42" name="Picture 307"/>
        <xdr:cNvPicPr preferRelativeResize="1">
          <a:picLocks noChangeAspect="1"/>
        </xdr:cNvPicPr>
      </xdr:nvPicPr>
      <xdr:blipFill>
        <a:blip r:embed="rId40"/>
        <a:stretch>
          <a:fillRect/>
        </a:stretch>
      </xdr:blipFill>
      <xdr:spPr>
        <a:xfrm>
          <a:off x="4257675" y="14192250"/>
          <a:ext cx="942975" cy="1123950"/>
        </a:xfrm>
        <a:prstGeom prst="rect">
          <a:avLst/>
        </a:prstGeom>
        <a:noFill/>
        <a:ln w="9525" cmpd="sng">
          <a:noFill/>
        </a:ln>
      </xdr:spPr>
    </xdr:pic>
    <xdr:clientData/>
  </xdr:twoCellAnchor>
  <xdr:twoCellAnchor editAs="oneCell">
    <xdr:from>
      <xdr:col>9</xdr:col>
      <xdr:colOff>9525</xdr:colOff>
      <xdr:row>48</xdr:row>
      <xdr:rowOff>9525</xdr:rowOff>
    </xdr:from>
    <xdr:to>
      <xdr:col>9</xdr:col>
      <xdr:colOff>952500</xdr:colOff>
      <xdr:row>48</xdr:row>
      <xdr:rowOff>1143000</xdr:rowOff>
    </xdr:to>
    <xdr:pic>
      <xdr:nvPicPr>
        <xdr:cNvPr id="43" name="Picture 308"/>
        <xdr:cNvPicPr preferRelativeResize="1">
          <a:picLocks noChangeAspect="1"/>
        </xdr:cNvPicPr>
      </xdr:nvPicPr>
      <xdr:blipFill>
        <a:blip r:embed="rId41"/>
        <a:stretch>
          <a:fillRect/>
        </a:stretch>
      </xdr:blipFill>
      <xdr:spPr>
        <a:xfrm>
          <a:off x="5534025" y="14192250"/>
          <a:ext cx="942975" cy="1133475"/>
        </a:xfrm>
        <a:prstGeom prst="rect">
          <a:avLst/>
        </a:prstGeom>
        <a:noFill/>
        <a:ln w="9525" cmpd="sng">
          <a:noFill/>
        </a:ln>
      </xdr:spPr>
    </xdr:pic>
    <xdr:clientData/>
  </xdr:twoCellAnchor>
  <xdr:twoCellAnchor editAs="oneCell">
    <xdr:from>
      <xdr:col>1</xdr:col>
      <xdr:colOff>9525</xdr:colOff>
      <xdr:row>54</xdr:row>
      <xdr:rowOff>19050</xdr:rowOff>
    </xdr:from>
    <xdr:to>
      <xdr:col>1</xdr:col>
      <xdr:colOff>952500</xdr:colOff>
      <xdr:row>54</xdr:row>
      <xdr:rowOff>1133475</xdr:rowOff>
    </xdr:to>
    <xdr:pic>
      <xdr:nvPicPr>
        <xdr:cNvPr id="44" name="Picture 309"/>
        <xdr:cNvPicPr preferRelativeResize="1">
          <a:picLocks noChangeAspect="1"/>
        </xdr:cNvPicPr>
      </xdr:nvPicPr>
      <xdr:blipFill>
        <a:blip r:embed="rId42"/>
        <a:stretch>
          <a:fillRect/>
        </a:stretch>
      </xdr:blipFill>
      <xdr:spPr>
        <a:xfrm>
          <a:off x="428625" y="16011525"/>
          <a:ext cx="942975" cy="1114425"/>
        </a:xfrm>
        <a:prstGeom prst="rect">
          <a:avLst/>
        </a:prstGeom>
        <a:noFill/>
        <a:ln w="9525" cmpd="sng">
          <a:noFill/>
        </a:ln>
      </xdr:spPr>
    </xdr:pic>
    <xdr:clientData/>
  </xdr:twoCellAnchor>
  <xdr:twoCellAnchor editAs="oneCell">
    <xdr:from>
      <xdr:col>3</xdr:col>
      <xdr:colOff>9525</xdr:colOff>
      <xdr:row>54</xdr:row>
      <xdr:rowOff>9525</xdr:rowOff>
    </xdr:from>
    <xdr:to>
      <xdr:col>3</xdr:col>
      <xdr:colOff>952500</xdr:colOff>
      <xdr:row>54</xdr:row>
      <xdr:rowOff>1133475</xdr:rowOff>
    </xdr:to>
    <xdr:pic>
      <xdr:nvPicPr>
        <xdr:cNvPr id="45" name="Picture 310"/>
        <xdr:cNvPicPr preferRelativeResize="1">
          <a:picLocks noChangeAspect="1"/>
        </xdr:cNvPicPr>
      </xdr:nvPicPr>
      <xdr:blipFill>
        <a:blip r:embed="rId43"/>
        <a:stretch>
          <a:fillRect/>
        </a:stretch>
      </xdr:blipFill>
      <xdr:spPr>
        <a:xfrm>
          <a:off x="1704975" y="16002000"/>
          <a:ext cx="942975" cy="1123950"/>
        </a:xfrm>
        <a:prstGeom prst="rect">
          <a:avLst/>
        </a:prstGeom>
        <a:noFill/>
        <a:ln w="9525" cmpd="sng">
          <a:noFill/>
        </a:ln>
      </xdr:spPr>
    </xdr:pic>
    <xdr:clientData/>
  </xdr:twoCellAnchor>
  <xdr:twoCellAnchor editAs="oneCell">
    <xdr:from>
      <xdr:col>5</xdr:col>
      <xdr:colOff>9525</xdr:colOff>
      <xdr:row>54</xdr:row>
      <xdr:rowOff>9525</xdr:rowOff>
    </xdr:from>
    <xdr:to>
      <xdr:col>5</xdr:col>
      <xdr:colOff>962025</xdr:colOff>
      <xdr:row>54</xdr:row>
      <xdr:rowOff>1143000</xdr:rowOff>
    </xdr:to>
    <xdr:pic>
      <xdr:nvPicPr>
        <xdr:cNvPr id="46" name="Picture 311"/>
        <xdr:cNvPicPr preferRelativeResize="1">
          <a:picLocks noChangeAspect="1"/>
        </xdr:cNvPicPr>
      </xdr:nvPicPr>
      <xdr:blipFill>
        <a:blip r:embed="rId44"/>
        <a:stretch>
          <a:fillRect/>
        </a:stretch>
      </xdr:blipFill>
      <xdr:spPr>
        <a:xfrm>
          <a:off x="2981325" y="16002000"/>
          <a:ext cx="952500" cy="1133475"/>
        </a:xfrm>
        <a:prstGeom prst="rect">
          <a:avLst/>
        </a:prstGeom>
        <a:noFill/>
        <a:ln w="9525" cmpd="sng">
          <a:noFill/>
        </a:ln>
      </xdr:spPr>
    </xdr:pic>
    <xdr:clientData/>
  </xdr:twoCellAnchor>
  <xdr:twoCellAnchor editAs="oneCell">
    <xdr:from>
      <xdr:col>7</xdr:col>
      <xdr:colOff>9525</xdr:colOff>
      <xdr:row>54</xdr:row>
      <xdr:rowOff>9525</xdr:rowOff>
    </xdr:from>
    <xdr:to>
      <xdr:col>7</xdr:col>
      <xdr:colOff>952500</xdr:colOff>
      <xdr:row>54</xdr:row>
      <xdr:rowOff>1133475</xdr:rowOff>
    </xdr:to>
    <xdr:pic>
      <xdr:nvPicPr>
        <xdr:cNvPr id="47" name="Picture 312"/>
        <xdr:cNvPicPr preferRelativeResize="1">
          <a:picLocks noChangeAspect="1"/>
        </xdr:cNvPicPr>
      </xdr:nvPicPr>
      <xdr:blipFill>
        <a:blip r:embed="rId45"/>
        <a:stretch>
          <a:fillRect/>
        </a:stretch>
      </xdr:blipFill>
      <xdr:spPr>
        <a:xfrm>
          <a:off x="4257675" y="16002000"/>
          <a:ext cx="942975" cy="1123950"/>
        </a:xfrm>
        <a:prstGeom prst="rect">
          <a:avLst/>
        </a:prstGeom>
        <a:noFill/>
        <a:ln w="9525" cmpd="sng">
          <a:noFill/>
        </a:ln>
      </xdr:spPr>
    </xdr:pic>
    <xdr:clientData/>
  </xdr:twoCellAnchor>
  <xdr:twoCellAnchor editAs="oneCell">
    <xdr:from>
      <xdr:col>9</xdr:col>
      <xdr:colOff>9525</xdr:colOff>
      <xdr:row>54</xdr:row>
      <xdr:rowOff>9525</xdr:rowOff>
    </xdr:from>
    <xdr:to>
      <xdr:col>9</xdr:col>
      <xdr:colOff>952500</xdr:colOff>
      <xdr:row>54</xdr:row>
      <xdr:rowOff>1143000</xdr:rowOff>
    </xdr:to>
    <xdr:pic>
      <xdr:nvPicPr>
        <xdr:cNvPr id="48" name="Picture 313"/>
        <xdr:cNvPicPr preferRelativeResize="1">
          <a:picLocks noChangeAspect="1"/>
        </xdr:cNvPicPr>
      </xdr:nvPicPr>
      <xdr:blipFill>
        <a:blip r:embed="rId46"/>
        <a:stretch>
          <a:fillRect/>
        </a:stretch>
      </xdr:blipFill>
      <xdr:spPr>
        <a:xfrm>
          <a:off x="5534025" y="16002000"/>
          <a:ext cx="942975" cy="1133475"/>
        </a:xfrm>
        <a:prstGeom prst="rect">
          <a:avLst/>
        </a:prstGeom>
        <a:noFill/>
        <a:ln w="9525" cmpd="sng">
          <a:noFill/>
        </a:ln>
      </xdr:spPr>
    </xdr:pic>
    <xdr:clientData/>
  </xdr:twoCellAnchor>
  <xdr:twoCellAnchor editAs="oneCell">
    <xdr:from>
      <xdr:col>1</xdr:col>
      <xdr:colOff>9525</xdr:colOff>
      <xdr:row>60</xdr:row>
      <xdr:rowOff>9525</xdr:rowOff>
    </xdr:from>
    <xdr:to>
      <xdr:col>1</xdr:col>
      <xdr:colOff>952500</xdr:colOff>
      <xdr:row>60</xdr:row>
      <xdr:rowOff>1133475</xdr:rowOff>
    </xdr:to>
    <xdr:pic>
      <xdr:nvPicPr>
        <xdr:cNvPr id="49" name="Picture 314"/>
        <xdr:cNvPicPr preferRelativeResize="1">
          <a:picLocks noChangeAspect="1"/>
        </xdr:cNvPicPr>
      </xdr:nvPicPr>
      <xdr:blipFill>
        <a:blip r:embed="rId47"/>
        <a:stretch>
          <a:fillRect/>
        </a:stretch>
      </xdr:blipFill>
      <xdr:spPr>
        <a:xfrm>
          <a:off x="428625" y="17811750"/>
          <a:ext cx="942975" cy="1123950"/>
        </a:xfrm>
        <a:prstGeom prst="rect">
          <a:avLst/>
        </a:prstGeom>
        <a:noFill/>
        <a:ln w="9525" cmpd="sng">
          <a:noFill/>
        </a:ln>
      </xdr:spPr>
    </xdr:pic>
    <xdr:clientData/>
  </xdr:twoCellAnchor>
  <xdr:twoCellAnchor editAs="oneCell">
    <xdr:from>
      <xdr:col>3</xdr:col>
      <xdr:colOff>9525</xdr:colOff>
      <xdr:row>60</xdr:row>
      <xdr:rowOff>9525</xdr:rowOff>
    </xdr:from>
    <xdr:to>
      <xdr:col>3</xdr:col>
      <xdr:colOff>952500</xdr:colOff>
      <xdr:row>60</xdr:row>
      <xdr:rowOff>1133475</xdr:rowOff>
    </xdr:to>
    <xdr:pic>
      <xdr:nvPicPr>
        <xdr:cNvPr id="50" name="Picture 315"/>
        <xdr:cNvPicPr preferRelativeResize="1">
          <a:picLocks noChangeAspect="1"/>
        </xdr:cNvPicPr>
      </xdr:nvPicPr>
      <xdr:blipFill>
        <a:blip r:embed="rId48"/>
        <a:stretch>
          <a:fillRect/>
        </a:stretch>
      </xdr:blipFill>
      <xdr:spPr>
        <a:xfrm>
          <a:off x="1704975" y="17811750"/>
          <a:ext cx="942975" cy="1123950"/>
        </a:xfrm>
        <a:prstGeom prst="rect">
          <a:avLst/>
        </a:prstGeom>
        <a:noFill/>
        <a:ln w="9525" cmpd="sng">
          <a:noFill/>
        </a:ln>
      </xdr:spPr>
    </xdr:pic>
    <xdr:clientData/>
  </xdr:twoCellAnchor>
  <xdr:twoCellAnchor editAs="oneCell">
    <xdr:from>
      <xdr:col>5</xdr:col>
      <xdr:colOff>9525</xdr:colOff>
      <xdr:row>60</xdr:row>
      <xdr:rowOff>9525</xdr:rowOff>
    </xdr:from>
    <xdr:to>
      <xdr:col>5</xdr:col>
      <xdr:colOff>962025</xdr:colOff>
      <xdr:row>60</xdr:row>
      <xdr:rowOff>1133475</xdr:rowOff>
    </xdr:to>
    <xdr:pic>
      <xdr:nvPicPr>
        <xdr:cNvPr id="51" name="Picture 316"/>
        <xdr:cNvPicPr preferRelativeResize="1">
          <a:picLocks noChangeAspect="1"/>
        </xdr:cNvPicPr>
      </xdr:nvPicPr>
      <xdr:blipFill>
        <a:blip r:embed="rId49"/>
        <a:stretch>
          <a:fillRect/>
        </a:stretch>
      </xdr:blipFill>
      <xdr:spPr>
        <a:xfrm>
          <a:off x="2981325" y="17811750"/>
          <a:ext cx="952500" cy="1123950"/>
        </a:xfrm>
        <a:prstGeom prst="rect">
          <a:avLst/>
        </a:prstGeom>
        <a:noFill/>
        <a:ln w="9525" cmpd="sng">
          <a:noFill/>
        </a:ln>
      </xdr:spPr>
    </xdr:pic>
    <xdr:clientData/>
  </xdr:twoCellAnchor>
  <xdr:twoCellAnchor editAs="oneCell">
    <xdr:from>
      <xdr:col>7</xdr:col>
      <xdr:colOff>9525</xdr:colOff>
      <xdr:row>60</xdr:row>
      <xdr:rowOff>9525</xdr:rowOff>
    </xdr:from>
    <xdr:to>
      <xdr:col>7</xdr:col>
      <xdr:colOff>952500</xdr:colOff>
      <xdr:row>60</xdr:row>
      <xdr:rowOff>1143000</xdr:rowOff>
    </xdr:to>
    <xdr:pic>
      <xdr:nvPicPr>
        <xdr:cNvPr id="52" name="Picture 317"/>
        <xdr:cNvPicPr preferRelativeResize="1">
          <a:picLocks noChangeAspect="1"/>
        </xdr:cNvPicPr>
      </xdr:nvPicPr>
      <xdr:blipFill>
        <a:blip r:embed="rId50"/>
        <a:stretch>
          <a:fillRect/>
        </a:stretch>
      </xdr:blipFill>
      <xdr:spPr>
        <a:xfrm>
          <a:off x="4257675" y="17811750"/>
          <a:ext cx="942975" cy="1133475"/>
        </a:xfrm>
        <a:prstGeom prst="rect">
          <a:avLst/>
        </a:prstGeom>
        <a:noFill/>
        <a:ln w="9525" cmpd="sng">
          <a:noFill/>
        </a:ln>
      </xdr:spPr>
    </xdr:pic>
    <xdr:clientData/>
  </xdr:twoCellAnchor>
  <xdr:twoCellAnchor editAs="oneCell">
    <xdr:from>
      <xdr:col>9</xdr:col>
      <xdr:colOff>9525</xdr:colOff>
      <xdr:row>60</xdr:row>
      <xdr:rowOff>9525</xdr:rowOff>
    </xdr:from>
    <xdr:to>
      <xdr:col>9</xdr:col>
      <xdr:colOff>952500</xdr:colOff>
      <xdr:row>60</xdr:row>
      <xdr:rowOff>1143000</xdr:rowOff>
    </xdr:to>
    <xdr:pic>
      <xdr:nvPicPr>
        <xdr:cNvPr id="53" name="Picture 318"/>
        <xdr:cNvPicPr preferRelativeResize="1">
          <a:picLocks noChangeAspect="1"/>
        </xdr:cNvPicPr>
      </xdr:nvPicPr>
      <xdr:blipFill>
        <a:blip r:embed="rId51"/>
        <a:stretch>
          <a:fillRect/>
        </a:stretch>
      </xdr:blipFill>
      <xdr:spPr>
        <a:xfrm>
          <a:off x="5534025" y="17811750"/>
          <a:ext cx="942975" cy="1133475"/>
        </a:xfrm>
        <a:prstGeom prst="rect">
          <a:avLst/>
        </a:prstGeom>
        <a:noFill/>
        <a:ln w="9525" cmpd="sng">
          <a:noFill/>
        </a:ln>
      </xdr:spPr>
    </xdr:pic>
    <xdr:clientData/>
  </xdr:twoCellAnchor>
  <xdr:twoCellAnchor editAs="oneCell">
    <xdr:from>
      <xdr:col>1</xdr:col>
      <xdr:colOff>9525</xdr:colOff>
      <xdr:row>66</xdr:row>
      <xdr:rowOff>9525</xdr:rowOff>
    </xdr:from>
    <xdr:to>
      <xdr:col>1</xdr:col>
      <xdr:colOff>952500</xdr:colOff>
      <xdr:row>66</xdr:row>
      <xdr:rowOff>1143000</xdr:rowOff>
    </xdr:to>
    <xdr:pic>
      <xdr:nvPicPr>
        <xdr:cNvPr id="54" name="Picture 319"/>
        <xdr:cNvPicPr preferRelativeResize="1">
          <a:picLocks noChangeAspect="1"/>
        </xdr:cNvPicPr>
      </xdr:nvPicPr>
      <xdr:blipFill>
        <a:blip r:embed="rId52"/>
        <a:stretch>
          <a:fillRect/>
        </a:stretch>
      </xdr:blipFill>
      <xdr:spPr>
        <a:xfrm>
          <a:off x="428625" y="19621500"/>
          <a:ext cx="942975" cy="1133475"/>
        </a:xfrm>
        <a:prstGeom prst="rect">
          <a:avLst/>
        </a:prstGeom>
        <a:noFill/>
        <a:ln w="9525" cmpd="sng">
          <a:noFill/>
        </a:ln>
      </xdr:spPr>
    </xdr:pic>
    <xdr:clientData/>
  </xdr:twoCellAnchor>
  <xdr:twoCellAnchor editAs="oneCell">
    <xdr:from>
      <xdr:col>3</xdr:col>
      <xdr:colOff>19050</xdr:colOff>
      <xdr:row>66</xdr:row>
      <xdr:rowOff>9525</xdr:rowOff>
    </xdr:from>
    <xdr:to>
      <xdr:col>3</xdr:col>
      <xdr:colOff>952500</xdr:colOff>
      <xdr:row>66</xdr:row>
      <xdr:rowOff>1143000</xdr:rowOff>
    </xdr:to>
    <xdr:pic>
      <xdr:nvPicPr>
        <xdr:cNvPr id="55" name="Picture 320"/>
        <xdr:cNvPicPr preferRelativeResize="1">
          <a:picLocks noChangeAspect="1"/>
        </xdr:cNvPicPr>
      </xdr:nvPicPr>
      <xdr:blipFill>
        <a:blip r:embed="rId53"/>
        <a:stretch>
          <a:fillRect/>
        </a:stretch>
      </xdr:blipFill>
      <xdr:spPr>
        <a:xfrm>
          <a:off x="1714500" y="19621500"/>
          <a:ext cx="933450" cy="1133475"/>
        </a:xfrm>
        <a:prstGeom prst="rect">
          <a:avLst/>
        </a:prstGeom>
        <a:noFill/>
        <a:ln w="9525" cmpd="sng">
          <a:noFill/>
        </a:ln>
      </xdr:spPr>
    </xdr:pic>
    <xdr:clientData/>
  </xdr:twoCellAnchor>
  <xdr:twoCellAnchor editAs="oneCell">
    <xdr:from>
      <xdr:col>5</xdr:col>
      <xdr:colOff>9525</xdr:colOff>
      <xdr:row>66</xdr:row>
      <xdr:rowOff>9525</xdr:rowOff>
    </xdr:from>
    <xdr:to>
      <xdr:col>5</xdr:col>
      <xdr:colOff>962025</xdr:colOff>
      <xdr:row>66</xdr:row>
      <xdr:rowOff>1133475</xdr:rowOff>
    </xdr:to>
    <xdr:pic>
      <xdr:nvPicPr>
        <xdr:cNvPr id="56" name="Picture 321"/>
        <xdr:cNvPicPr preferRelativeResize="1">
          <a:picLocks noChangeAspect="1"/>
        </xdr:cNvPicPr>
      </xdr:nvPicPr>
      <xdr:blipFill>
        <a:blip r:embed="rId54"/>
        <a:stretch>
          <a:fillRect/>
        </a:stretch>
      </xdr:blipFill>
      <xdr:spPr>
        <a:xfrm>
          <a:off x="2981325" y="19621500"/>
          <a:ext cx="952500" cy="1123950"/>
        </a:xfrm>
        <a:prstGeom prst="rect">
          <a:avLst/>
        </a:prstGeom>
        <a:noFill/>
        <a:ln w="9525" cmpd="sng">
          <a:noFill/>
        </a:ln>
      </xdr:spPr>
    </xdr:pic>
    <xdr:clientData/>
  </xdr:twoCellAnchor>
  <xdr:twoCellAnchor editAs="oneCell">
    <xdr:from>
      <xdr:col>7</xdr:col>
      <xdr:colOff>9525</xdr:colOff>
      <xdr:row>66</xdr:row>
      <xdr:rowOff>9525</xdr:rowOff>
    </xdr:from>
    <xdr:to>
      <xdr:col>7</xdr:col>
      <xdr:colOff>962025</xdr:colOff>
      <xdr:row>66</xdr:row>
      <xdr:rowOff>1143000</xdr:rowOff>
    </xdr:to>
    <xdr:pic>
      <xdr:nvPicPr>
        <xdr:cNvPr id="57" name="Picture 322"/>
        <xdr:cNvPicPr preferRelativeResize="1">
          <a:picLocks noChangeAspect="1"/>
        </xdr:cNvPicPr>
      </xdr:nvPicPr>
      <xdr:blipFill>
        <a:blip r:embed="rId55"/>
        <a:stretch>
          <a:fillRect/>
        </a:stretch>
      </xdr:blipFill>
      <xdr:spPr>
        <a:xfrm>
          <a:off x="4257675" y="19621500"/>
          <a:ext cx="952500" cy="1133475"/>
        </a:xfrm>
        <a:prstGeom prst="rect">
          <a:avLst/>
        </a:prstGeom>
        <a:noFill/>
        <a:ln w="9525" cmpd="sng">
          <a:noFill/>
        </a:ln>
      </xdr:spPr>
    </xdr:pic>
    <xdr:clientData/>
  </xdr:twoCellAnchor>
  <xdr:twoCellAnchor editAs="oneCell">
    <xdr:from>
      <xdr:col>9</xdr:col>
      <xdr:colOff>9525</xdr:colOff>
      <xdr:row>66</xdr:row>
      <xdr:rowOff>9525</xdr:rowOff>
    </xdr:from>
    <xdr:to>
      <xdr:col>9</xdr:col>
      <xdr:colOff>952500</xdr:colOff>
      <xdr:row>66</xdr:row>
      <xdr:rowOff>1133475</xdr:rowOff>
    </xdr:to>
    <xdr:pic>
      <xdr:nvPicPr>
        <xdr:cNvPr id="58" name="Picture 323"/>
        <xdr:cNvPicPr preferRelativeResize="1">
          <a:picLocks noChangeAspect="1"/>
        </xdr:cNvPicPr>
      </xdr:nvPicPr>
      <xdr:blipFill>
        <a:blip r:embed="rId56"/>
        <a:stretch>
          <a:fillRect/>
        </a:stretch>
      </xdr:blipFill>
      <xdr:spPr>
        <a:xfrm>
          <a:off x="5534025" y="19621500"/>
          <a:ext cx="942975" cy="1123950"/>
        </a:xfrm>
        <a:prstGeom prst="rect">
          <a:avLst/>
        </a:prstGeom>
        <a:noFill/>
        <a:ln w="9525" cmpd="sng">
          <a:noFill/>
        </a:ln>
      </xdr:spPr>
    </xdr:pic>
    <xdr:clientData/>
  </xdr:twoCellAnchor>
  <xdr:twoCellAnchor editAs="oneCell">
    <xdr:from>
      <xdr:col>1</xdr:col>
      <xdr:colOff>9525</xdr:colOff>
      <xdr:row>72</xdr:row>
      <xdr:rowOff>9525</xdr:rowOff>
    </xdr:from>
    <xdr:to>
      <xdr:col>1</xdr:col>
      <xdr:colOff>962025</xdr:colOff>
      <xdr:row>72</xdr:row>
      <xdr:rowOff>1133475</xdr:rowOff>
    </xdr:to>
    <xdr:pic>
      <xdr:nvPicPr>
        <xdr:cNvPr id="59" name="Picture 324"/>
        <xdr:cNvPicPr preferRelativeResize="1">
          <a:picLocks noChangeAspect="1"/>
        </xdr:cNvPicPr>
      </xdr:nvPicPr>
      <xdr:blipFill>
        <a:blip r:embed="rId57"/>
        <a:stretch>
          <a:fillRect/>
        </a:stretch>
      </xdr:blipFill>
      <xdr:spPr>
        <a:xfrm>
          <a:off x="428625" y="21431250"/>
          <a:ext cx="952500" cy="1123950"/>
        </a:xfrm>
        <a:prstGeom prst="rect">
          <a:avLst/>
        </a:prstGeom>
        <a:noFill/>
        <a:ln w="9525" cmpd="sng">
          <a:noFill/>
        </a:ln>
      </xdr:spPr>
    </xdr:pic>
    <xdr:clientData/>
  </xdr:twoCellAnchor>
  <xdr:twoCellAnchor editAs="oneCell">
    <xdr:from>
      <xdr:col>3</xdr:col>
      <xdr:colOff>9525</xdr:colOff>
      <xdr:row>72</xdr:row>
      <xdr:rowOff>9525</xdr:rowOff>
    </xdr:from>
    <xdr:to>
      <xdr:col>3</xdr:col>
      <xdr:colOff>962025</xdr:colOff>
      <xdr:row>72</xdr:row>
      <xdr:rowOff>1133475</xdr:rowOff>
    </xdr:to>
    <xdr:pic>
      <xdr:nvPicPr>
        <xdr:cNvPr id="60" name="Picture 325"/>
        <xdr:cNvPicPr preferRelativeResize="1">
          <a:picLocks noChangeAspect="1"/>
        </xdr:cNvPicPr>
      </xdr:nvPicPr>
      <xdr:blipFill>
        <a:blip r:embed="rId58"/>
        <a:stretch>
          <a:fillRect/>
        </a:stretch>
      </xdr:blipFill>
      <xdr:spPr>
        <a:xfrm>
          <a:off x="1704975" y="21431250"/>
          <a:ext cx="952500" cy="1123950"/>
        </a:xfrm>
        <a:prstGeom prst="rect">
          <a:avLst/>
        </a:prstGeom>
        <a:noFill/>
        <a:ln w="9525" cmpd="sng">
          <a:noFill/>
        </a:ln>
      </xdr:spPr>
    </xdr:pic>
    <xdr:clientData/>
  </xdr:twoCellAnchor>
  <xdr:twoCellAnchor editAs="oneCell">
    <xdr:from>
      <xdr:col>5</xdr:col>
      <xdr:colOff>9525</xdr:colOff>
      <xdr:row>72</xdr:row>
      <xdr:rowOff>9525</xdr:rowOff>
    </xdr:from>
    <xdr:to>
      <xdr:col>5</xdr:col>
      <xdr:colOff>952500</xdr:colOff>
      <xdr:row>72</xdr:row>
      <xdr:rowOff>1123950</xdr:rowOff>
    </xdr:to>
    <xdr:pic>
      <xdr:nvPicPr>
        <xdr:cNvPr id="61" name="Picture 326"/>
        <xdr:cNvPicPr preferRelativeResize="1">
          <a:picLocks noChangeAspect="1"/>
        </xdr:cNvPicPr>
      </xdr:nvPicPr>
      <xdr:blipFill>
        <a:blip r:embed="rId59"/>
        <a:stretch>
          <a:fillRect/>
        </a:stretch>
      </xdr:blipFill>
      <xdr:spPr>
        <a:xfrm>
          <a:off x="2981325" y="21431250"/>
          <a:ext cx="942975" cy="1114425"/>
        </a:xfrm>
        <a:prstGeom prst="rect">
          <a:avLst/>
        </a:prstGeom>
        <a:noFill/>
        <a:ln w="9525" cmpd="sng">
          <a:noFill/>
        </a:ln>
      </xdr:spPr>
    </xdr:pic>
    <xdr:clientData/>
  </xdr:twoCellAnchor>
  <xdr:twoCellAnchor editAs="oneCell">
    <xdr:from>
      <xdr:col>7</xdr:col>
      <xdr:colOff>9525</xdr:colOff>
      <xdr:row>72</xdr:row>
      <xdr:rowOff>9525</xdr:rowOff>
    </xdr:from>
    <xdr:to>
      <xdr:col>7</xdr:col>
      <xdr:colOff>952500</xdr:colOff>
      <xdr:row>72</xdr:row>
      <xdr:rowOff>1133475</xdr:rowOff>
    </xdr:to>
    <xdr:pic>
      <xdr:nvPicPr>
        <xdr:cNvPr id="62" name="Picture 327"/>
        <xdr:cNvPicPr preferRelativeResize="1">
          <a:picLocks noChangeAspect="1"/>
        </xdr:cNvPicPr>
      </xdr:nvPicPr>
      <xdr:blipFill>
        <a:blip r:embed="rId60"/>
        <a:stretch>
          <a:fillRect/>
        </a:stretch>
      </xdr:blipFill>
      <xdr:spPr>
        <a:xfrm>
          <a:off x="4257675" y="21431250"/>
          <a:ext cx="942975" cy="1123950"/>
        </a:xfrm>
        <a:prstGeom prst="rect">
          <a:avLst/>
        </a:prstGeom>
        <a:noFill/>
        <a:ln w="9525" cmpd="sng">
          <a:noFill/>
        </a:ln>
      </xdr:spPr>
    </xdr:pic>
    <xdr:clientData/>
  </xdr:twoCellAnchor>
  <xdr:twoCellAnchor editAs="oneCell">
    <xdr:from>
      <xdr:col>9</xdr:col>
      <xdr:colOff>9525</xdr:colOff>
      <xdr:row>72</xdr:row>
      <xdr:rowOff>9525</xdr:rowOff>
    </xdr:from>
    <xdr:to>
      <xdr:col>9</xdr:col>
      <xdr:colOff>962025</xdr:colOff>
      <xdr:row>72</xdr:row>
      <xdr:rowOff>1133475</xdr:rowOff>
    </xdr:to>
    <xdr:pic>
      <xdr:nvPicPr>
        <xdr:cNvPr id="63" name="Picture 328"/>
        <xdr:cNvPicPr preferRelativeResize="1">
          <a:picLocks noChangeAspect="1"/>
        </xdr:cNvPicPr>
      </xdr:nvPicPr>
      <xdr:blipFill>
        <a:blip r:embed="rId61"/>
        <a:stretch>
          <a:fillRect/>
        </a:stretch>
      </xdr:blipFill>
      <xdr:spPr>
        <a:xfrm>
          <a:off x="5534025" y="21431250"/>
          <a:ext cx="952500" cy="1123950"/>
        </a:xfrm>
        <a:prstGeom prst="rect">
          <a:avLst/>
        </a:prstGeom>
        <a:noFill/>
        <a:ln w="9525" cmpd="sng">
          <a:noFill/>
        </a:ln>
      </xdr:spPr>
    </xdr:pic>
    <xdr:clientData/>
  </xdr:twoCellAnchor>
  <xdr:twoCellAnchor editAs="oneCell">
    <xdr:from>
      <xdr:col>1</xdr:col>
      <xdr:colOff>9525</xdr:colOff>
      <xdr:row>78</xdr:row>
      <xdr:rowOff>9525</xdr:rowOff>
    </xdr:from>
    <xdr:to>
      <xdr:col>1</xdr:col>
      <xdr:colOff>962025</xdr:colOff>
      <xdr:row>78</xdr:row>
      <xdr:rowOff>1143000</xdr:rowOff>
    </xdr:to>
    <xdr:pic>
      <xdr:nvPicPr>
        <xdr:cNvPr id="64" name="Picture 329"/>
        <xdr:cNvPicPr preferRelativeResize="1">
          <a:picLocks noChangeAspect="1"/>
        </xdr:cNvPicPr>
      </xdr:nvPicPr>
      <xdr:blipFill>
        <a:blip r:embed="rId62"/>
        <a:stretch>
          <a:fillRect/>
        </a:stretch>
      </xdr:blipFill>
      <xdr:spPr>
        <a:xfrm>
          <a:off x="428625" y="23241000"/>
          <a:ext cx="952500" cy="1133475"/>
        </a:xfrm>
        <a:prstGeom prst="rect">
          <a:avLst/>
        </a:prstGeom>
        <a:noFill/>
        <a:ln w="9525" cmpd="sng">
          <a:noFill/>
        </a:ln>
      </xdr:spPr>
    </xdr:pic>
    <xdr:clientData/>
  </xdr:twoCellAnchor>
  <xdr:twoCellAnchor editAs="oneCell">
    <xdr:from>
      <xdr:col>3</xdr:col>
      <xdr:colOff>9525</xdr:colOff>
      <xdr:row>78</xdr:row>
      <xdr:rowOff>9525</xdr:rowOff>
    </xdr:from>
    <xdr:to>
      <xdr:col>3</xdr:col>
      <xdr:colOff>962025</xdr:colOff>
      <xdr:row>78</xdr:row>
      <xdr:rowOff>1133475</xdr:rowOff>
    </xdr:to>
    <xdr:pic>
      <xdr:nvPicPr>
        <xdr:cNvPr id="65" name="Picture 330"/>
        <xdr:cNvPicPr preferRelativeResize="1">
          <a:picLocks noChangeAspect="1"/>
        </xdr:cNvPicPr>
      </xdr:nvPicPr>
      <xdr:blipFill>
        <a:blip r:embed="rId63"/>
        <a:stretch>
          <a:fillRect/>
        </a:stretch>
      </xdr:blipFill>
      <xdr:spPr>
        <a:xfrm>
          <a:off x="1704975" y="23241000"/>
          <a:ext cx="952500" cy="1123950"/>
        </a:xfrm>
        <a:prstGeom prst="rect">
          <a:avLst/>
        </a:prstGeom>
        <a:noFill/>
        <a:ln w="9525" cmpd="sng">
          <a:noFill/>
        </a:ln>
      </xdr:spPr>
    </xdr:pic>
    <xdr:clientData/>
  </xdr:twoCellAnchor>
  <xdr:twoCellAnchor editAs="oneCell">
    <xdr:from>
      <xdr:col>5</xdr:col>
      <xdr:colOff>9525</xdr:colOff>
      <xdr:row>78</xdr:row>
      <xdr:rowOff>9525</xdr:rowOff>
    </xdr:from>
    <xdr:to>
      <xdr:col>5</xdr:col>
      <xdr:colOff>962025</xdr:colOff>
      <xdr:row>78</xdr:row>
      <xdr:rowOff>1133475</xdr:rowOff>
    </xdr:to>
    <xdr:pic>
      <xdr:nvPicPr>
        <xdr:cNvPr id="66" name="Picture 331"/>
        <xdr:cNvPicPr preferRelativeResize="1">
          <a:picLocks noChangeAspect="1"/>
        </xdr:cNvPicPr>
      </xdr:nvPicPr>
      <xdr:blipFill>
        <a:blip r:embed="rId64"/>
        <a:stretch>
          <a:fillRect/>
        </a:stretch>
      </xdr:blipFill>
      <xdr:spPr>
        <a:xfrm>
          <a:off x="2981325" y="23241000"/>
          <a:ext cx="952500" cy="1123950"/>
        </a:xfrm>
        <a:prstGeom prst="rect">
          <a:avLst/>
        </a:prstGeom>
        <a:noFill/>
        <a:ln w="9525" cmpd="sng">
          <a:noFill/>
        </a:ln>
      </xdr:spPr>
    </xdr:pic>
    <xdr:clientData/>
  </xdr:twoCellAnchor>
  <xdr:twoCellAnchor editAs="oneCell">
    <xdr:from>
      <xdr:col>7</xdr:col>
      <xdr:colOff>9525</xdr:colOff>
      <xdr:row>78</xdr:row>
      <xdr:rowOff>9525</xdr:rowOff>
    </xdr:from>
    <xdr:to>
      <xdr:col>7</xdr:col>
      <xdr:colOff>952500</xdr:colOff>
      <xdr:row>78</xdr:row>
      <xdr:rowOff>1133475</xdr:rowOff>
    </xdr:to>
    <xdr:pic>
      <xdr:nvPicPr>
        <xdr:cNvPr id="67" name="Picture 332"/>
        <xdr:cNvPicPr preferRelativeResize="1">
          <a:picLocks noChangeAspect="1"/>
        </xdr:cNvPicPr>
      </xdr:nvPicPr>
      <xdr:blipFill>
        <a:blip r:embed="rId65"/>
        <a:stretch>
          <a:fillRect/>
        </a:stretch>
      </xdr:blipFill>
      <xdr:spPr>
        <a:xfrm>
          <a:off x="4257675" y="23241000"/>
          <a:ext cx="942975" cy="1123950"/>
        </a:xfrm>
        <a:prstGeom prst="rect">
          <a:avLst/>
        </a:prstGeom>
        <a:noFill/>
        <a:ln w="9525" cmpd="sng">
          <a:noFill/>
        </a:ln>
      </xdr:spPr>
    </xdr:pic>
    <xdr:clientData/>
  </xdr:twoCellAnchor>
  <xdr:twoCellAnchor editAs="oneCell">
    <xdr:from>
      <xdr:col>9</xdr:col>
      <xdr:colOff>9525</xdr:colOff>
      <xdr:row>78</xdr:row>
      <xdr:rowOff>9525</xdr:rowOff>
    </xdr:from>
    <xdr:to>
      <xdr:col>9</xdr:col>
      <xdr:colOff>952500</xdr:colOff>
      <xdr:row>78</xdr:row>
      <xdr:rowOff>1133475</xdr:rowOff>
    </xdr:to>
    <xdr:pic>
      <xdr:nvPicPr>
        <xdr:cNvPr id="68" name="Picture 333"/>
        <xdr:cNvPicPr preferRelativeResize="1">
          <a:picLocks noChangeAspect="1"/>
        </xdr:cNvPicPr>
      </xdr:nvPicPr>
      <xdr:blipFill>
        <a:blip r:embed="rId66"/>
        <a:stretch>
          <a:fillRect/>
        </a:stretch>
      </xdr:blipFill>
      <xdr:spPr>
        <a:xfrm>
          <a:off x="5534025" y="23241000"/>
          <a:ext cx="942975" cy="1123950"/>
        </a:xfrm>
        <a:prstGeom prst="rect">
          <a:avLst/>
        </a:prstGeom>
        <a:noFill/>
        <a:ln w="9525" cmpd="sng">
          <a:noFill/>
        </a:ln>
      </xdr:spPr>
    </xdr:pic>
    <xdr:clientData/>
  </xdr:twoCellAnchor>
  <xdr:twoCellAnchor editAs="oneCell">
    <xdr:from>
      <xdr:col>1</xdr:col>
      <xdr:colOff>9525</xdr:colOff>
      <xdr:row>84</xdr:row>
      <xdr:rowOff>0</xdr:rowOff>
    </xdr:from>
    <xdr:to>
      <xdr:col>1</xdr:col>
      <xdr:colOff>952500</xdr:colOff>
      <xdr:row>84</xdr:row>
      <xdr:rowOff>1133475</xdr:rowOff>
    </xdr:to>
    <xdr:pic>
      <xdr:nvPicPr>
        <xdr:cNvPr id="69" name="Picture 334"/>
        <xdr:cNvPicPr preferRelativeResize="1">
          <a:picLocks noChangeAspect="1"/>
        </xdr:cNvPicPr>
      </xdr:nvPicPr>
      <xdr:blipFill>
        <a:blip r:embed="rId67"/>
        <a:stretch>
          <a:fillRect/>
        </a:stretch>
      </xdr:blipFill>
      <xdr:spPr>
        <a:xfrm>
          <a:off x="428625" y="25041225"/>
          <a:ext cx="942975" cy="1133475"/>
        </a:xfrm>
        <a:prstGeom prst="rect">
          <a:avLst/>
        </a:prstGeom>
        <a:noFill/>
        <a:ln w="9525" cmpd="sng">
          <a:noFill/>
        </a:ln>
      </xdr:spPr>
    </xdr:pic>
    <xdr:clientData/>
  </xdr:twoCellAnchor>
  <xdr:twoCellAnchor editAs="oneCell">
    <xdr:from>
      <xdr:col>3</xdr:col>
      <xdr:colOff>9525</xdr:colOff>
      <xdr:row>84</xdr:row>
      <xdr:rowOff>9525</xdr:rowOff>
    </xdr:from>
    <xdr:to>
      <xdr:col>3</xdr:col>
      <xdr:colOff>952500</xdr:colOff>
      <xdr:row>84</xdr:row>
      <xdr:rowOff>1143000</xdr:rowOff>
    </xdr:to>
    <xdr:pic>
      <xdr:nvPicPr>
        <xdr:cNvPr id="70" name="Picture 335"/>
        <xdr:cNvPicPr preferRelativeResize="1">
          <a:picLocks noChangeAspect="1"/>
        </xdr:cNvPicPr>
      </xdr:nvPicPr>
      <xdr:blipFill>
        <a:blip r:embed="rId68"/>
        <a:stretch>
          <a:fillRect/>
        </a:stretch>
      </xdr:blipFill>
      <xdr:spPr>
        <a:xfrm>
          <a:off x="1704975" y="25050750"/>
          <a:ext cx="942975" cy="1133475"/>
        </a:xfrm>
        <a:prstGeom prst="rect">
          <a:avLst/>
        </a:prstGeom>
        <a:noFill/>
        <a:ln w="9525" cmpd="sng">
          <a:noFill/>
        </a:ln>
      </xdr:spPr>
    </xdr:pic>
    <xdr:clientData/>
  </xdr:twoCellAnchor>
  <xdr:twoCellAnchor editAs="oneCell">
    <xdr:from>
      <xdr:col>5</xdr:col>
      <xdr:colOff>9525</xdr:colOff>
      <xdr:row>84</xdr:row>
      <xdr:rowOff>9525</xdr:rowOff>
    </xdr:from>
    <xdr:to>
      <xdr:col>5</xdr:col>
      <xdr:colOff>962025</xdr:colOff>
      <xdr:row>84</xdr:row>
      <xdr:rowOff>1143000</xdr:rowOff>
    </xdr:to>
    <xdr:pic>
      <xdr:nvPicPr>
        <xdr:cNvPr id="71" name="Picture 336"/>
        <xdr:cNvPicPr preferRelativeResize="1">
          <a:picLocks noChangeAspect="1"/>
        </xdr:cNvPicPr>
      </xdr:nvPicPr>
      <xdr:blipFill>
        <a:blip r:embed="rId69"/>
        <a:stretch>
          <a:fillRect/>
        </a:stretch>
      </xdr:blipFill>
      <xdr:spPr>
        <a:xfrm>
          <a:off x="2981325" y="25050750"/>
          <a:ext cx="952500" cy="1133475"/>
        </a:xfrm>
        <a:prstGeom prst="rect">
          <a:avLst/>
        </a:prstGeom>
        <a:noFill/>
        <a:ln w="9525" cmpd="sng">
          <a:noFill/>
        </a:ln>
      </xdr:spPr>
    </xdr:pic>
    <xdr:clientData/>
  </xdr:twoCellAnchor>
  <xdr:twoCellAnchor editAs="oneCell">
    <xdr:from>
      <xdr:col>7</xdr:col>
      <xdr:colOff>9525</xdr:colOff>
      <xdr:row>84</xdr:row>
      <xdr:rowOff>9525</xdr:rowOff>
    </xdr:from>
    <xdr:to>
      <xdr:col>7</xdr:col>
      <xdr:colOff>952500</xdr:colOff>
      <xdr:row>84</xdr:row>
      <xdr:rowOff>1143000</xdr:rowOff>
    </xdr:to>
    <xdr:pic>
      <xdr:nvPicPr>
        <xdr:cNvPr id="72" name="Picture 337"/>
        <xdr:cNvPicPr preferRelativeResize="1">
          <a:picLocks noChangeAspect="1"/>
        </xdr:cNvPicPr>
      </xdr:nvPicPr>
      <xdr:blipFill>
        <a:blip r:embed="rId70"/>
        <a:stretch>
          <a:fillRect/>
        </a:stretch>
      </xdr:blipFill>
      <xdr:spPr>
        <a:xfrm>
          <a:off x="4257675" y="25050750"/>
          <a:ext cx="942975" cy="1133475"/>
        </a:xfrm>
        <a:prstGeom prst="rect">
          <a:avLst/>
        </a:prstGeom>
        <a:noFill/>
        <a:ln w="9525" cmpd="sng">
          <a:noFill/>
        </a:ln>
      </xdr:spPr>
    </xdr:pic>
    <xdr:clientData/>
  </xdr:twoCellAnchor>
  <xdr:twoCellAnchor editAs="oneCell">
    <xdr:from>
      <xdr:col>9</xdr:col>
      <xdr:colOff>19050</xdr:colOff>
      <xdr:row>84</xdr:row>
      <xdr:rowOff>9525</xdr:rowOff>
    </xdr:from>
    <xdr:to>
      <xdr:col>9</xdr:col>
      <xdr:colOff>952500</xdr:colOff>
      <xdr:row>84</xdr:row>
      <xdr:rowOff>1133475</xdr:rowOff>
    </xdr:to>
    <xdr:pic>
      <xdr:nvPicPr>
        <xdr:cNvPr id="73" name="Picture 338"/>
        <xdr:cNvPicPr preferRelativeResize="1">
          <a:picLocks noChangeAspect="1"/>
        </xdr:cNvPicPr>
      </xdr:nvPicPr>
      <xdr:blipFill>
        <a:blip r:embed="rId71"/>
        <a:stretch>
          <a:fillRect/>
        </a:stretch>
      </xdr:blipFill>
      <xdr:spPr>
        <a:xfrm>
          <a:off x="5543550" y="25050750"/>
          <a:ext cx="933450" cy="1123950"/>
        </a:xfrm>
        <a:prstGeom prst="rect">
          <a:avLst/>
        </a:prstGeom>
        <a:noFill/>
        <a:ln w="9525" cmpd="sng">
          <a:noFill/>
        </a:ln>
      </xdr:spPr>
    </xdr:pic>
    <xdr:clientData/>
  </xdr:twoCellAnchor>
  <xdr:twoCellAnchor editAs="oneCell">
    <xdr:from>
      <xdr:col>1</xdr:col>
      <xdr:colOff>9525</xdr:colOff>
      <xdr:row>90</xdr:row>
      <xdr:rowOff>9525</xdr:rowOff>
    </xdr:from>
    <xdr:to>
      <xdr:col>1</xdr:col>
      <xdr:colOff>952500</xdr:colOff>
      <xdr:row>90</xdr:row>
      <xdr:rowOff>1133475</xdr:rowOff>
    </xdr:to>
    <xdr:pic>
      <xdr:nvPicPr>
        <xdr:cNvPr id="74" name="Picture 339"/>
        <xdr:cNvPicPr preferRelativeResize="1">
          <a:picLocks noChangeAspect="1"/>
        </xdr:cNvPicPr>
      </xdr:nvPicPr>
      <xdr:blipFill>
        <a:blip r:embed="rId72"/>
        <a:stretch>
          <a:fillRect/>
        </a:stretch>
      </xdr:blipFill>
      <xdr:spPr>
        <a:xfrm>
          <a:off x="428625" y="26860500"/>
          <a:ext cx="942975" cy="1123950"/>
        </a:xfrm>
        <a:prstGeom prst="rect">
          <a:avLst/>
        </a:prstGeom>
        <a:noFill/>
        <a:ln w="9525" cmpd="sng">
          <a:noFill/>
        </a:ln>
      </xdr:spPr>
    </xdr:pic>
    <xdr:clientData/>
  </xdr:twoCellAnchor>
  <xdr:twoCellAnchor editAs="oneCell">
    <xdr:from>
      <xdr:col>3</xdr:col>
      <xdr:colOff>19050</xdr:colOff>
      <xdr:row>90</xdr:row>
      <xdr:rowOff>19050</xdr:rowOff>
    </xdr:from>
    <xdr:to>
      <xdr:col>3</xdr:col>
      <xdr:colOff>962025</xdr:colOff>
      <xdr:row>90</xdr:row>
      <xdr:rowOff>1143000</xdr:rowOff>
    </xdr:to>
    <xdr:pic>
      <xdr:nvPicPr>
        <xdr:cNvPr id="75" name="Picture 340"/>
        <xdr:cNvPicPr preferRelativeResize="1">
          <a:picLocks noChangeAspect="1"/>
        </xdr:cNvPicPr>
      </xdr:nvPicPr>
      <xdr:blipFill>
        <a:blip r:embed="rId73"/>
        <a:stretch>
          <a:fillRect/>
        </a:stretch>
      </xdr:blipFill>
      <xdr:spPr>
        <a:xfrm>
          <a:off x="1714500" y="26870025"/>
          <a:ext cx="942975" cy="1123950"/>
        </a:xfrm>
        <a:prstGeom prst="rect">
          <a:avLst/>
        </a:prstGeom>
        <a:noFill/>
        <a:ln w="9525" cmpd="sng">
          <a:noFill/>
        </a:ln>
      </xdr:spPr>
    </xdr:pic>
    <xdr:clientData/>
  </xdr:twoCellAnchor>
  <xdr:twoCellAnchor editAs="oneCell">
    <xdr:from>
      <xdr:col>5</xdr:col>
      <xdr:colOff>9525</xdr:colOff>
      <xdr:row>90</xdr:row>
      <xdr:rowOff>9525</xdr:rowOff>
    </xdr:from>
    <xdr:to>
      <xdr:col>5</xdr:col>
      <xdr:colOff>952500</xdr:colOff>
      <xdr:row>90</xdr:row>
      <xdr:rowOff>1123950</xdr:rowOff>
    </xdr:to>
    <xdr:pic>
      <xdr:nvPicPr>
        <xdr:cNvPr id="76" name="Picture 341"/>
        <xdr:cNvPicPr preferRelativeResize="1">
          <a:picLocks noChangeAspect="1"/>
        </xdr:cNvPicPr>
      </xdr:nvPicPr>
      <xdr:blipFill>
        <a:blip r:embed="rId74"/>
        <a:stretch>
          <a:fillRect/>
        </a:stretch>
      </xdr:blipFill>
      <xdr:spPr>
        <a:xfrm>
          <a:off x="2981325" y="26860500"/>
          <a:ext cx="942975" cy="1114425"/>
        </a:xfrm>
        <a:prstGeom prst="rect">
          <a:avLst/>
        </a:prstGeom>
        <a:noFill/>
        <a:ln w="9525" cmpd="sng">
          <a:noFill/>
        </a:ln>
      </xdr:spPr>
    </xdr:pic>
    <xdr:clientData/>
  </xdr:twoCellAnchor>
  <xdr:twoCellAnchor editAs="oneCell">
    <xdr:from>
      <xdr:col>7</xdr:col>
      <xdr:colOff>9525</xdr:colOff>
      <xdr:row>90</xdr:row>
      <xdr:rowOff>9525</xdr:rowOff>
    </xdr:from>
    <xdr:to>
      <xdr:col>7</xdr:col>
      <xdr:colOff>952500</xdr:colOff>
      <xdr:row>90</xdr:row>
      <xdr:rowOff>1143000</xdr:rowOff>
    </xdr:to>
    <xdr:pic>
      <xdr:nvPicPr>
        <xdr:cNvPr id="77" name="Picture 342"/>
        <xdr:cNvPicPr preferRelativeResize="1">
          <a:picLocks noChangeAspect="1"/>
        </xdr:cNvPicPr>
      </xdr:nvPicPr>
      <xdr:blipFill>
        <a:blip r:embed="rId75"/>
        <a:stretch>
          <a:fillRect/>
        </a:stretch>
      </xdr:blipFill>
      <xdr:spPr>
        <a:xfrm>
          <a:off x="4257675" y="26860500"/>
          <a:ext cx="942975" cy="1133475"/>
        </a:xfrm>
        <a:prstGeom prst="rect">
          <a:avLst/>
        </a:prstGeom>
        <a:noFill/>
        <a:ln w="9525" cmpd="sng">
          <a:noFill/>
        </a:ln>
      </xdr:spPr>
    </xdr:pic>
    <xdr:clientData/>
  </xdr:twoCellAnchor>
  <xdr:twoCellAnchor editAs="oneCell">
    <xdr:from>
      <xdr:col>9</xdr:col>
      <xdr:colOff>0</xdr:colOff>
      <xdr:row>90</xdr:row>
      <xdr:rowOff>0</xdr:rowOff>
    </xdr:from>
    <xdr:to>
      <xdr:col>9</xdr:col>
      <xdr:colOff>952500</xdr:colOff>
      <xdr:row>90</xdr:row>
      <xdr:rowOff>1133475</xdr:rowOff>
    </xdr:to>
    <xdr:pic>
      <xdr:nvPicPr>
        <xdr:cNvPr id="78" name="Picture 343"/>
        <xdr:cNvPicPr preferRelativeResize="1">
          <a:picLocks noChangeAspect="1"/>
        </xdr:cNvPicPr>
      </xdr:nvPicPr>
      <xdr:blipFill>
        <a:blip r:embed="rId76"/>
        <a:stretch>
          <a:fillRect/>
        </a:stretch>
      </xdr:blipFill>
      <xdr:spPr>
        <a:xfrm>
          <a:off x="5524500" y="26850975"/>
          <a:ext cx="952500" cy="1133475"/>
        </a:xfrm>
        <a:prstGeom prst="rect">
          <a:avLst/>
        </a:prstGeom>
        <a:noFill/>
        <a:ln w="9525" cmpd="sng">
          <a:noFill/>
        </a:ln>
      </xdr:spPr>
    </xdr:pic>
    <xdr:clientData/>
  </xdr:twoCellAnchor>
  <xdr:twoCellAnchor editAs="oneCell">
    <xdr:from>
      <xdr:col>1</xdr:col>
      <xdr:colOff>9525</xdr:colOff>
      <xdr:row>96</xdr:row>
      <xdr:rowOff>9525</xdr:rowOff>
    </xdr:from>
    <xdr:to>
      <xdr:col>1</xdr:col>
      <xdr:colOff>942975</xdr:colOff>
      <xdr:row>96</xdr:row>
      <xdr:rowOff>1133475</xdr:rowOff>
    </xdr:to>
    <xdr:pic>
      <xdr:nvPicPr>
        <xdr:cNvPr id="79" name="Picture 344"/>
        <xdr:cNvPicPr preferRelativeResize="1">
          <a:picLocks noChangeAspect="1"/>
        </xdr:cNvPicPr>
      </xdr:nvPicPr>
      <xdr:blipFill>
        <a:blip r:embed="rId77"/>
        <a:stretch>
          <a:fillRect/>
        </a:stretch>
      </xdr:blipFill>
      <xdr:spPr>
        <a:xfrm>
          <a:off x="428625" y="28670250"/>
          <a:ext cx="933450" cy="1123950"/>
        </a:xfrm>
        <a:prstGeom prst="rect">
          <a:avLst/>
        </a:prstGeom>
        <a:noFill/>
        <a:ln w="9525" cmpd="sng">
          <a:noFill/>
        </a:ln>
      </xdr:spPr>
    </xdr:pic>
    <xdr:clientData/>
  </xdr:twoCellAnchor>
  <xdr:twoCellAnchor editAs="oneCell">
    <xdr:from>
      <xdr:col>3</xdr:col>
      <xdr:colOff>0</xdr:colOff>
      <xdr:row>96</xdr:row>
      <xdr:rowOff>0</xdr:rowOff>
    </xdr:from>
    <xdr:to>
      <xdr:col>3</xdr:col>
      <xdr:colOff>952500</xdr:colOff>
      <xdr:row>97</xdr:row>
      <xdr:rowOff>0</xdr:rowOff>
    </xdr:to>
    <xdr:pic>
      <xdr:nvPicPr>
        <xdr:cNvPr id="80" name="Picture 345"/>
        <xdr:cNvPicPr preferRelativeResize="1">
          <a:picLocks noChangeAspect="1"/>
        </xdr:cNvPicPr>
      </xdr:nvPicPr>
      <xdr:blipFill>
        <a:blip r:embed="rId78"/>
        <a:stretch>
          <a:fillRect/>
        </a:stretch>
      </xdr:blipFill>
      <xdr:spPr>
        <a:xfrm>
          <a:off x="1695450" y="28660725"/>
          <a:ext cx="952500" cy="1143000"/>
        </a:xfrm>
        <a:prstGeom prst="rect">
          <a:avLst/>
        </a:prstGeom>
        <a:noFill/>
        <a:ln w="9525" cmpd="sng">
          <a:noFill/>
        </a:ln>
      </xdr:spPr>
    </xdr:pic>
    <xdr:clientData/>
  </xdr:twoCellAnchor>
  <xdr:twoCellAnchor editAs="oneCell">
    <xdr:from>
      <xdr:col>5</xdr:col>
      <xdr:colOff>9525</xdr:colOff>
      <xdr:row>96</xdr:row>
      <xdr:rowOff>9525</xdr:rowOff>
    </xdr:from>
    <xdr:to>
      <xdr:col>5</xdr:col>
      <xdr:colOff>952500</xdr:colOff>
      <xdr:row>96</xdr:row>
      <xdr:rowOff>1133475</xdr:rowOff>
    </xdr:to>
    <xdr:pic>
      <xdr:nvPicPr>
        <xdr:cNvPr id="81" name="Picture 346"/>
        <xdr:cNvPicPr preferRelativeResize="1">
          <a:picLocks noChangeAspect="1"/>
        </xdr:cNvPicPr>
      </xdr:nvPicPr>
      <xdr:blipFill>
        <a:blip r:embed="rId79"/>
        <a:stretch>
          <a:fillRect/>
        </a:stretch>
      </xdr:blipFill>
      <xdr:spPr>
        <a:xfrm>
          <a:off x="2981325" y="28670250"/>
          <a:ext cx="942975" cy="1123950"/>
        </a:xfrm>
        <a:prstGeom prst="rect">
          <a:avLst/>
        </a:prstGeom>
        <a:noFill/>
        <a:ln w="9525" cmpd="sng">
          <a:noFill/>
        </a:ln>
      </xdr:spPr>
    </xdr:pic>
    <xdr:clientData/>
  </xdr:twoCellAnchor>
  <xdr:twoCellAnchor editAs="oneCell">
    <xdr:from>
      <xdr:col>7</xdr:col>
      <xdr:colOff>9525</xdr:colOff>
      <xdr:row>96</xdr:row>
      <xdr:rowOff>9525</xdr:rowOff>
    </xdr:from>
    <xdr:to>
      <xdr:col>7</xdr:col>
      <xdr:colOff>962025</xdr:colOff>
      <xdr:row>96</xdr:row>
      <xdr:rowOff>1133475</xdr:rowOff>
    </xdr:to>
    <xdr:pic>
      <xdr:nvPicPr>
        <xdr:cNvPr id="82" name="Picture 347"/>
        <xdr:cNvPicPr preferRelativeResize="1">
          <a:picLocks noChangeAspect="1"/>
        </xdr:cNvPicPr>
      </xdr:nvPicPr>
      <xdr:blipFill>
        <a:blip r:embed="rId80"/>
        <a:stretch>
          <a:fillRect/>
        </a:stretch>
      </xdr:blipFill>
      <xdr:spPr>
        <a:xfrm>
          <a:off x="4257675" y="28670250"/>
          <a:ext cx="952500" cy="1123950"/>
        </a:xfrm>
        <a:prstGeom prst="rect">
          <a:avLst/>
        </a:prstGeom>
        <a:noFill/>
        <a:ln w="9525" cmpd="sng">
          <a:noFill/>
        </a:ln>
      </xdr:spPr>
    </xdr:pic>
    <xdr:clientData/>
  </xdr:twoCellAnchor>
  <xdr:twoCellAnchor editAs="oneCell">
    <xdr:from>
      <xdr:col>9</xdr:col>
      <xdr:colOff>0</xdr:colOff>
      <xdr:row>96</xdr:row>
      <xdr:rowOff>9525</xdr:rowOff>
    </xdr:from>
    <xdr:to>
      <xdr:col>10</xdr:col>
      <xdr:colOff>0</xdr:colOff>
      <xdr:row>96</xdr:row>
      <xdr:rowOff>1133475</xdr:rowOff>
    </xdr:to>
    <xdr:pic>
      <xdr:nvPicPr>
        <xdr:cNvPr id="83" name="Picture 348"/>
        <xdr:cNvPicPr preferRelativeResize="1">
          <a:picLocks noChangeAspect="1"/>
        </xdr:cNvPicPr>
      </xdr:nvPicPr>
      <xdr:blipFill>
        <a:blip r:embed="rId81"/>
        <a:stretch>
          <a:fillRect/>
        </a:stretch>
      </xdr:blipFill>
      <xdr:spPr>
        <a:xfrm>
          <a:off x="5524500" y="28670250"/>
          <a:ext cx="962025" cy="1123950"/>
        </a:xfrm>
        <a:prstGeom prst="rect">
          <a:avLst/>
        </a:prstGeom>
        <a:noFill/>
        <a:ln w="9525" cmpd="sng">
          <a:noFill/>
        </a:ln>
      </xdr:spPr>
    </xdr:pic>
    <xdr:clientData/>
  </xdr:twoCellAnchor>
  <xdr:twoCellAnchor editAs="oneCell">
    <xdr:from>
      <xdr:col>1</xdr:col>
      <xdr:colOff>9525</xdr:colOff>
      <xdr:row>102</xdr:row>
      <xdr:rowOff>9525</xdr:rowOff>
    </xdr:from>
    <xdr:to>
      <xdr:col>1</xdr:col>
      <xdr:colOff>952500</xdr:colOff>
      <xdr:row>102</xdr:row>
      <xdr:rowOff>1133475</xdr:rowOff>
    </xdr:to>
    <xdr:pic>
      <xdr:nvPicPr>
        <xdr:cNvPr id="84" name="Picture 349"/>
        <xdr:cNvPicPr preferRelativeResize="1">
          <a:picLocks noChangeAspect="1"/>
        </xdr:cNvPicPr>
      </xdr:nvPicPr>
      <xdr:blipFill>
        <a:blip r:embed="rId82"/>
        <a:stretch>
          <a:fillRect/>
        </a:stretch>
      </xdr:blipFill>
      <xdr:spPr>
        <a:xfrm>
          <a:off x="428625" y="30480000"/>
          <a:ext cx="942975" cy="1123950"/>
        </a:xfrm>
        <a:prstGeom prst="rect">
          <a:avLst/>
        </a:prstGeom>
        <a:noFill/>
        <a:ln w="9525" cmpd="sng">
          <a:noFill/>
        </a:ln>
      </xdr:spPr>
    </xdr:pic>
    <xdr:clientData/>
  </xdr:twoCellAnchor>
  <xdr:twoCellAnchor editAs="oneCell">
    <xdr:from>
      <xdr:col>3</xdr:col>
      <xdr:colOff>9525</xdr:colOff>
      <xdr:row>102</xdr:row>
      <xdr:rowOff>9525</xdr:rowOff>
    </xdr:from>
    <xdr:to>
      <xdr:col>3</xdr:col>
      <xdr:colOff>952500</xdr:colOff>
      <xdr:row>102</xdr:row>
      <xdr:rowOff>1143000</xdr:rowOff>
    </xdr:to>
    <xdr:pic>
      <xdr:nvPicPr>
        <xdr:cNvPr id="85" name="Picture 350"/>
        <xdr:cNvPicPr preferRelativeResize="1">
          <a:picLocks noChangeAspect="1"/>
        </xdr:cNvPicPr>
      </xdr:nvPicPr>
      <xdr:blipFill>
        <a:blip r:embed="rId83"/>
        <a:stretch>
          <a:fillRect/>
        </a:stretch>
      </xdr:blipFill>
      <xdr:spPr>
        <a:xfrm>
          <a:off x="1704975" y="30480000"/>
          <a:ext cx="942975" cy="1133475"/>
        </a:xfrm>
        <a:prstGeom prst="rect">
          <a:avLst/>
        </a:prstGeom>
        <a:noFill/>
        <a:ln w="9525" cmpd="sng">
          <a:noFill/>
        </a:ln>
      </xdr:spPr>
    </xdr:pic>
    <xdr:clientData/>
  </xdr:twoCellAnchor>
  <xdr:twoCellAnchor editAs="oneCell">
    <xdr:from>
      <xdr:col>5</xdr:col>
      <xdr:colOff>9525</xdr:colOff>
      <xdr:row>102</xdr:row>
      <xdr:rowOff>9525</xdr:rowOff>
    </xdr:from>
    <xdr:to>
      <xdr:col>5</xdr:col>
      <xdr:colOff>962025</xdr:colOff>
      <xdr:row>102</xdr:row>
      <xdr:rowOff>1143000</xdr:rowOff>
    </xdr:to>
    <xdr:pic>
      <xdr:nvPicPr>
        <xdr:cNvPr id="86" name="Picture 351"/>
        <xdr:cNvPicPr preferRelativeResize="1">
          <a:picLocks noChangeAspect="1"/>
        </xdr:cNvPicPr>
      </xdr:nvPicPr>
      <xdr:blipFill>
        <a:blip r:embed="rId84"/>
        <a:stretch>
          <a:fillRect/>
        </a:stretch>
      </xdr:blipFill>
      <xdr:spPr>
        <a:xfrm>
          <a:off x="2981325" y="30480000"/>
          <a:ext cx="952500" cy="1133475"/>
        </a:xfrm>
        <a:prstGeom prst="rect">
          <a:avLst/>
        </a:prstGeom>
        <a:noFill/>
        <a:ln w="9525" cmpd="sng">
          <a:noFill/>
        </a:ln>
      </xdr:spPr>
    </xdr:pic>
    <xdr:clientData/>
  </xdr:twoCellAnchor>
  <xdr:twoCellAnchor editAs="oneCell">
    <xdr:from>
      <xdr:col>7</xdr:col>
      <xdr:colOff>9525</xdr:colOff>
      <xdr:row>102</xdr:row>
      <xdr:rowOff>9525</xdr:rowOff>
    </xdr:from>
    <xdr:to>
      <xdr:col>7</xdr:col>
      <xdr:colOff>962025</xdr:colOff>
      <xdr:row>102</xdr:row>
      <xdr:rowOff>1133475</xdr:rowOff>
    </xdr:to>
    <xdr:pic>
      <xdr:nvPicPr>
        <xdr:cNvPr id="87" name="Picture 352"/>
        <xdr:cNvPicPr preferRelativeResize="1">
          <a:picLocks noChangeAspect="1"/>
        </xdr:cNvPicPr>
      </xdr:nvPicPr>
      <xdr:blipFill>
        <a:blip r:embed="rId85"/>
        <a:stretch>
          <a:fillRect/>
        </a:stretch>
      </xdr:blipFill>
      <xdr:spPr>
        <a:xfrm>
          <a:off x="4257675" y="30480000"/>
          <a:ext cx="952500" cy="1123950"/>
        </a:xfrm>
        <a:prstGeom prst="rect">
          <a:avLst/>
        </a:prstGeom>
        <a:noFill/>
        <a:ln w="9525" cmpd="sng">
          <a:noFill/>
        </a:ln>
      </xdr:spPr>
    </xdr:pic>
    <xdr:clientData/>
  </xdr:twoCellAnchor>
  <xdr:twoCellAnchor editAs="oneCell">
    <xdr:from>
      <xdr:col>9</xdr:col>
      <xdr:colOff>9525</xdr:colOff>
      <xdr:row>102</xdr:row>
      <xdr:rowOff>9525</xdr:rowOff>
    </xdr:from>
    <xdr:to>
      <xdr:col>9</xdr:col>
      <xdr:colOff>952500</xdr:colOff>
      <xdr:row>102</xdr:row>
      <xdr:rowOff>1143000</xdr:rowOff>
    </xdr:to>
    <xdr:pic>
      <xdr:nvPicPr>
        <xdr:cNvPr id="88" name="Picture 353"/>
        <xdr:cNvPicPr preferRelativeResize="1">
          <a:picLocks noChangeAspect="1"/>
        </xdr:cNvPicPr>
      </xdr:nvPicPr>
      <xdr:blipFill>
        <a:blip r:embed="rId86"/>
        <a:stretch>
          <a:fillRect/>
        </a:stretch>
      </xdr:blipFill>
      <xdr:spPr>
        <a:xfrm>
          <a:off x="5534025" y="30480000"/>
          <a:ext cx="942975" cy="1133475"/>
        </a:xfrm>
        <a:prstGeom prst="rect">
          <a:avLst/>
        </a:prstGeom>
        <a:noFill/>
        <a:ln w="9525" cmpd="sng">
          <a:noFill/>
        </a:ln>
      </xdr:spPr>
    </xdr:pic>
    <xdr:clientData/>
  </xdr:twoCellAnchor>
  <xdr:twoCellAnchor editAs="oneCell">
    <xdr:from>
      <xdr:col>1</xdr:col>
      <xdr:colOff>9525</xdr:colOff>
      <xdr:row>108</xdr:row>
      <xdr:rowOff>9525</xdr:rowOff>
    </xdr:from>
    <xdr:to>
      <xdr:col>1</xdr:col>
      <xdr:colOff>952500</xdr:colOff>
      <xdr:row>108</xdr:row>
      <xdr:rowOff>1133475</xdr:rowOff>
    </xdr:to>
    <xdr:pic>
      <xdr:nvPicPr>
        <xdr:cNvPr id="89" name="Picture 354"/>
        <xdr:cNvPicPr preferRelativeResize="1">
          <a:picLocks noChangeAspect="1"/>
        </xdr:cNvPicPr>
      </xdr:nvPicPr>
      <xdr:blipFill>
        <a:blip r:embed="rId87"/>
        <a:stretch>
          <a:fillRect/>
        </a:stretch>
      </xdr:blipFill>
      <xdr:spPr>
        <a:xfrm>
          <a:off x="428625" y="32289750"/>
          <a:ext cx="942975" cy="1123950"/>
        </a:xfrm>
        <a:prstGeom prst="rect">
          <a:avLst/>
        </a:prstGeom>
        <a:noFill/>
        <a:ln w="9525" cmpd="sng">
          <a:noFill/>
        </a:ln>
      </xdr:spPr>
    </xdr:pic>
    <xdr:clientData/>
  </xdr:twoCellAnchor>
  <xdr:twoCellAnchor editAs="oneCell">
    <xdr:from>
      <xdr:col>3</xdr:col>
      <xdr:colOff>9525</xdr:colOff>
      <xdr:row>108</xdr:row>
      <xdr:rowOff>9525</xdr:rowOff>
    </xdr:from>
    <xdr:to>
      <xdr:col>3</xdr:col>
      <xdr:colOff>962025</xdr:colOff>
      <xdr:row>108</xdr:row>
      <xdr:rowOff>1133475</xdr:rowOff>
    </xdr:to>
    <xdr:pic>
      <xdr:nvPicPr>
        <xdr:cNvPr id="90" name="Picture 355"/>
        <xdr:cNvPicPr preferRelativeResize="1">
          <a:picLocks noChangeAspect="1"/>
        </xdr:cNvPicPr>
      </xdr:nvPicPr>
      <xdr:blipFill>
        <a:blip r:embed="rId88"/>
        <a:stretch>
          <a:fillRect/>
        </a:stretch>
      </xdr:blipFill>
      <xdr:spPr>
        <a:xfrm>
          <a:off x="1704975" y="32289750"/>
          <a:ext cx="952500" cy="1123950"/>
        </a:xfrm>
        <a:prstGeom prst="rect">
          <a:avLst/>
        </a:prstGeom>
        <a:noFill/>
        <a:ln w="9525" cmpd="sng">
          <a:noFill/>
        </a:ln>
      </xdr:spPr>
    </xdr:pic>
    <xdr:clientData/>
  </xdr:twoCellAnchor>
  <xdr:twoCellAnchor editAs="oneCell">
    <xdr:from>
      <xdr:col>5</xdr:col>
      <xdr:colOff>9525</xdr:colOff>
      <xdr:row>108</xdr:row>
      <xdr:rowOff>9525</xdr:rowOff>
    </xdr:from>
    <xdr:to>
      <xdr:col>5</xdr:col>
      <xdr:colOff>952500</xdr:colOff>
      <xdr:row>108</xdr:row>
      <xdr:rowOff>1143000</xdr:rowOff>
    </xdr:to>
    <xdr:pic>
      <xdr:nvPicPr>
        <xdr:cNvPr id="91" name="Picture 356"/>
        <xdr:cNvPicPr preferRelativeResize="1">
          <a:picLocks noChangeAspect="1"/>
        </xdr:cNvPicPr>
      </xdr:nvPicPr>
      <xdr:blipFill>
        <a:blip r:embed="rId89"/>
        <a:stretch>
          <a:fillRect/>
        </a:stretch>
      </xdr:blipFill>
      <xdr:spPr>
        <a:xfrm>
          <a:off x="2981325" y="32289750"/>
          <a:ext cx="942975" cy="1133475"/>
        </a:xfrm>
        <a:prstGeom prst="rect">
          <a:avLst/>
        </a:prstGeom>
        <a:noFill/>
        <a:ln w="9525" cmpd="sng">
          <a:noFill/>
        </a:ln>
      </xdr:spPr>
    </xdr:pic>
    <xdr:clientData/>
  </xdr:twoCellAnchor>
  <xdr:twoCellAnchor editAs="oneCell">
    <xdr:from>
      <xdr:col>7</xdr:col>
      <xdr:colOff>9525</xdr:colOff>
      <xdr:row>108</xdr:row>
      <xdr:rowOff>9525</xdr:rowOff>
    </xdr:from>
    <xdr:to>
      <xdr:col>7</xdr:col>
      <xdr:colOff>952500</xdr:colOff>
      <xdr:row>108</xdr:row>
      <xdr:rowOff>1133475</xdr:rowOff>
    </xdr:to>
    <xdr:pic>
      <xdr:nvPicPr>
        <xdr:cNvPr id="92" name="Picture 357"/>
        <xdr:cNvPicPr preferRelativeResize="1">
          <a:picLocks noChangeAspect="1"/>
        </xdr:cNvPicPr>
      </xdr:nvPicPr>
      <xdr:blipFill>
        <a:blip r:embed="rId90"/>
        <a:stretch>
          <a:fillRect/>
        </a:stretch>
      </xdr:blipFill>
      <xdr:spPr>
        <a:xfrm>
          <a:off x="4257675" y="32289750"/>
          <a:ext cx="942975" cy="1123950"/>
        </a:xfrm>
        <a:prstGeom prst="rect">
          <a:avLst/>
        </a:prstGeom>
        <a:noFill/>
        <a:ln w="9525" cmpd="sng">
          <a:noFill/>
        </a:ln>
      </xdr:spPr>
    </xdr:pic>
    <xdr:clientData/>
  </xdr:twoCellAnchor>
  <xdr:twoCellAnchor editAs="oneCell">
    <xdr:from>
      <xdr:col>9</xdr:col>
      <xdr:colOff>9525</xdr:colOff>
      <xdr:row>108</xdr:row>
      <xdr:rowOff>19050</xdr:rowOff>
    </xdr:from>
    <xdr:to>
      <xdr:col>9</xdr:col>
      <xdr:colOff>962025</xdr:colOff>
      <xdr:row>108</xdr:row>
      <xdr:rowOff>1143000</xdr:rowOff>
    </xdr:to>
    <xdr:pic>
      <xdr:nvPicPr>
        <xdr:cNvPr id="93" name="Picture 358"/>
        <xdr:cNvPicPr preferRelativeResize="1">
          <a:picLocks noChangeAspect="1"/>
        </xdr:cNvPicPr>
      </xdr:nvPicPr>
      <xdr:blipFill>
        <a:blip r:embed="rId91"/>
        <a:stretch>
          <a:fillRect/>
        </a:stretch>
      </xdr:blipFill>
      <xdr:spPr>
        <a:xfrm>
          <a:off x="5534025" y="32299275"/>
          <a:ext cx="952500" cy="1123950"/>
        </a:xfrm>
        <a:prstGeom prst="rect">
          <a:avLst/>
        </a:prstGeom>
        <a:noFill/>
        <a:ln w="9525" cmpd="sng">
          <a:noFill/>
        </a:ln>
      </xdr:spPr>
    </xdr:pic>
    <xdr:clientData/>
  </xdr:twoCellAnchor>
  <xdr:twoCellAnchor editAs="oneCell">
    <xdr:from>
      <xdr:col>1</xdr:col>
      <xdr:colOff>9525</xdr:colOff>
      <xdr:row>114</xdr:row>
      <xdr:rowOff>9525</xdr:rowOff>
    </xdr:from>
    <xdr:to>
      <xdr:col>1</xdr:col>
      <xdr:colOff>962025</xdr:colOff>
      <xdr:row>114</xdr:row>
      <xdr:rowOff>1133475</xdr:rowOff>
    </xdr:to>
    <xdr:pic>
      <xdr:nvPicPr>
        <xdr:cNvPr id="94" name="Picture 359"/>
        <xdr:cNvPicPr preferRelativeResize="1">
          <a:picLocks noChangeAspect="1"/>
        </xdr:cNvPicPr>
      </xdr:nvPicPr>
      <xdr:blipFill>
        <a:blip r:embed="rId92"/>
        <a:stretch>
          <a:fillRect/>
        </a:stretch>
      </xdr:blipFill>
      <xdr:spPr>
        <a:xfrm>
          <a:off x="428625" y="34099500"/>
          <a:ext cx="952500" cy="1123950"/>
        </a:xfrm>
        <a:prstGeom prst="rect">
          <a:avLst/>
        </a:prstGeom>
        <a:noFill/>
        <a:ln w="9525" cmpd="sng">
          <a:noFill/>
        </a:ln>
      </xdr:spPr>
    </xdr:pic>
    <xdr:clientData/>
  </xdr:twoCellAnchor>
  <xdr:twoCellAnchor editAs="oneCell">
    <xdr:from>
      <xdr:col>3</xdr:col>
      <xdr:colOff>9525</xdr:colOff>
      <xdr:row>114</xdr:row>
      <xdr:rowOff>9525</xdr:rowOff>
    </xdr:from>
    <xdr:to>
      <xdr:col>3</xdr:col>
      <xdr:colOff>952500</xdr:colOff>
      <xdr:row>114</xdr:row>
      <xdr:rowOff>1133475</xdr:rowOff>
    </xdr:to>
    <xdr:pic>
      <xdr:nvPicPr>
        <xdr:cNvPr id="95" name="Picture 360"/>
        <xdr:cNvPicPr preferRelativeResize="1">
          <a:picLocks noChangeAspect="1"/>
        </xdr:cNvPicPr>
      </xdr:nvPicPr>
      <xdr:blipFill>
        <a:blip r:embed="rId93"/>
        <a:stretch>
          <a:fillRect/>
        </a:stretch>
      </xdr:blipFill>
      <xdr:spPr>
        <a:xfrm>
          <a:off x="1704975" y="34099500"/>
          <a:ext cx="942975" cy="1123950"/>
        </a:xfrm>
        <a:prstGeom prst="rect">
          <a:avLst/>
        </a:prstGeom>
        <a:noFill/>
        <a:ln w="9525" cmpd="sng">
          <a:noFill/>
        </a:ln>
      </xdr:spPr>
    </xdr:pic>
    <xdr:clientData/>
  </xdr:twoCellAnchor>
  <xdr:twoCellAnchor editAs="oneCell">
    <xdr:from>
      <xdr:col>5</xdr:col>
      <xdr:colOff>9525</xdr:colOff>
      <xdr:row>114</xdr:row>
      <xdr:rowOff>9525</xdr:rowOff>
    </xdr:from>
    <xdr:to>
      <xdr:col>5</xdr:col>
      <xdr:colOff>952500</xdr:colOff>
      <xdr:row>114</xdr:row>
      <xdr:rowOff>1133475</xdr:rowOff>
    </xdr:to>
    <xdr:pic>
      <xdr:nvPicPr>
        <xdr:cNvPr id="96" name="Picture 361"/>
        <xdr:cNvPicPr preferRelativeResize="1">
          <a:picLocks noChangeAspect="1"/>
        </xdr:cNvPicPr>
      </xdr:nvPicPr>
      <xdr:blipFill>
        <a:blip r:embed="rId94"/>
        <a:stretch>
          <a:fillRect/>
        </a:stretch>
      </xdr:blipFill>
      <xdr:spPr>
        <a:xfrm>
          <a:off x="2981325" y="34099500"/>
          <a:ext cx="942975" cy="1123950"/>
        </a:xfrm>
        <a:prstGeom prst="rect">
          <a:avLst/>
        </a:prstGeom>
        <a:noFill/>
        <a:ln w="9525" cmpd="sng">
          <a:noFill/>
        </a:ln>
      </xdr:spPr>
    </xdr:pic>
    <xdr:clientData/>
  </xdr:twoCellAnchor>
  <xdr:twoCellAnchor editAs="oneCell">
    <xdr:from>
      <xdr:col>7</xdr:col>
      <xdr:colOff>9525</xdr:colOff>
      <xdr:row>114</xdr:row>
      <xdr:rowOff>9525</xdr:rowOff>
    </xdr:from>
    <xdr:to>
      <xdr:col>7</xdr:col>
      <xdr:colOff>952500</xdr:colOff>
      <xdr:row>114</xdr:row>
      <xdr:rowOff>1143000</xdr:rowOff>
    </xdr:to>
    <xdr:pic>
      <xdr:nvPicPr>
        <xdr:cNvPr id="97" name="Picture 362"/>
        <xdr:cNvPicPr preferRelativeResize="1">
          <a:picLocks noChangeAspect="1"/>
        </xdr:cNvPicPr>
      </xdr:nvPicPr>
      <xdr:blipFill>
        <a:blip r:embed="rId95"/>
        <a:stretch>
          <a:fillRect/>
        </a:stretch>
      </xdr:blipFill>
      <xdr:spPr>
        <a:xfrm>
          <a:off x="4257675" y="34099500"/>
          <a:ext cx="942975" cy="1133475"/>
        </a:xfrm>
        <a:prstGeom prst="rect">
          <a:avLst/>
        </a:prstGeom>
        <a:noFill/>
        <a:ln w="9525" cmpd="sng">
          <a:noFill/>
        </a:ln>
      </xdr:spPr>
    </xdr:pic>
    <xdr:clientData/>
  </xdr:twoCellAnchor>
  <xdr:twoCellAnchor editAs="oneCell">
    <xdr:from>
      <xdr:col>9</xdr:col>
      <xdr:colOff>0</xdr:colOff>
      <xdr:row>114</xdr:row>
      <xdr:rowOff>19050</xdr:rowOff>
    </xdr:from>
    <xdr:to>
      <xdr:col>10</xdr:col>
      <xdr:colOff>0</xdr:colOff>
      <xdr:row>114</xdr:row>
      <xdr:rowOff>1143000</xdr:rowOff>
    </xdr:to>
    <xdr:pic>
      <xdr:nvPicPr>
        <xdr:cNvPr id="98" name="Picture 363"/>
        <xdr:cNvPicPr preferRelativeResize="1">
          <a:picLocks noChangeAspect="1"/>
        </xdr:cNvPicPr>
      </xdr:nvPicPr>
      <xdr:blipFill>
        <a:blip r:embed="rId96"/>
        <a:stretch>
          <a:fillRect/>
        </a:stretch>
      </xdr:blipFill>
      <xdr:spPr>
        <a:xfrm>
          <a:off x="5524500" y="34109025"/>
          <a:ext cx="962025" cy="1123950"/>
        </a:xfrm>
        <a:prstGeom prst="rect">
          <a:avLst/>
        </a:prstGeom>
        <a:noFill/>
        <a:ln w="9525" cmpd="sng">
          <a:noFill/>
        </a:ln>
      </xdr:spPr>
    </xdr:pic>
    <xdr:clientData/>
  </xdr:twoCellAnchor>
  <xdr:twoCellAnchor editAs="oneCell">
    <xdr:from>
      <xdr:col>1</xdr:col>
      <xdr:colOff>9525</xdr:colOff>
      <xdr:row>120</xdr:row>
      <xdr:rowOff>9525</xdr:rowOff>
    </xdr:from>
    <xdr:to>
      <xdr:col>1</xdr:col>
      <xdr:colOff>952500</xdr:colOff>
      <xdr:row>120</xdr:row>
      <xdr:rowOff>1133475</xdr:rowOff>
    </xdr:to>
    <xdr:pic>
      <xdr:nvPicPr>
        <xdr:cNvPr id="99" name="Picture 364"/>
        <xdr:cNvPicPr preferRelativeResize="1">
          <a:picLocks noChangeAspect="1"/>
        </xdr:cNvPicPr>
      </xdr:nvPicPr>
      <xdr:blipFill>
        <a:blip r:embed="rId97"/>
        <a:stretch>
          <a:fillRect/>
        </a:stretch>
      </xdr:blipFill>
      <xdr:spPr>
        <a:xfrm>
          <a:off x="428625" y="35909250"/>
          <a:ext cx="942975" cy="1123950"/>
        </a:xfrm>
        <a:prstGeom prst="rect">
          <a:avLst/>
        </a:prstGeom>
        <a:noFill/>
        <a:ln w="9525" cmpd="sng">
          <a:noFill/>
        </a:ln>
      </xdr:spPr>
    </xdr:pic>
    <xdr:clientData/>
  </xdr:twoCellAnchor>
  <xdr:twoCellAnchor editAs="oneCell">
    <xdr:from>
      <xdr:col>3</xdr:col>
      <xdr:colOff>9525</xdr:colOff>
      <xdr:row>120</xdr:row>
      <xdr:rowOff>9525</xdr:rowOff>
    </xdr:from>
    <xdr:to>
      <xdr:col>3</xdr:col>
      <xdr:colOff>952500</xdr:colOff>
      <xdr:row>120</xdr:row>
      <xdr:rowOff>1133475</xdr:rowOff>
    </xdr:to>
    <xdr:pic>
      <xdr:nvPicPr>
        <xdr:cNvPr id="100" name="Picture 365"/>
        <xdr:cNvPicPr preferRelativeResize="1">
          <a:picLocks noChangeAspect="1"/>
        </xdr:cNvPicPr>
      </xdr:nvPicPr>
      <xdr:blipFill>
        <a:blip r:embed="rId98"/>
        <a:stretch>
          <a:fillRect/>
        </a:stretch>
      </xdr:blipFill>
      <xdr:spPr>
        <a:xfrm>
          <a:off x="1704975" y="35909250"/>
          <a:ext cx="942975" cy="1123950"/>
        </a:xfrm>
        <a:prstGeom prst="rect">
          <a:avLst/>
        </a:prstGeom>
        <a:noFill/>
        <a:ln w="9525" cmpd="sng">
          <a:noFill/>
        </a:ln>
      </xdr:spPr>
    </xdr:pic>
    <xdr:clientData/>
  </xdr:twoCellAnchor>
  <xdr:twoCellAnchor editAs="oneCell">
    <xdr:from>
      <xdr:col>5</xdr:col>
      <xdr:colOff>9525</xdr:colOff>
      <xdr:row>120</xdr:row>
      <xdr:rowOff>9525</xdr:rowOff>
    </xdr:from>
    <xdr:to>
      <xdr:col>5</xdr:col>
      <xdr:colOff>962025</xdr:colOff>
      <xdr:row>120</xdr:row>
      <xdr:rowOff>1133475</xdr:rowOff>
    </xdr:to>
    <xdr:pic>
      <xdr:nvPicPr>
        <xdr:cNvPr id="101" name="Picture 366"/>
        <xdr:cNvPicPr preferRelativeResize="1">
          <a:picLocks noChangeAspect="1"/>
        </xdr:cNvPicPr>
      </xdr:nvPicPr>
      <xdr:blipFill>
        <a:blip r:embed="rId99"/>
        <a:stretch>
          <a:fillRect/>
        </a:stretch>
      </xdr:blipFill>
      <xdr:spPr>
        <a:xfrm>
          <a:off x="2981325" y="35909250"/>
          <a:ext cx="952500" cy="1123950"/>
        </a:xfrm>
        <a:prstGeom prst="rect">
          <a:avLst/>
        </a:prstGeom>
        <a:noFill/>
        <a:ln w="9525" cmpd="sng">
          <a:noFill/>
        </a:ln>
      </xdr:spPr>
    </xdr:pic>
    <xdr:clientData/>
  </xdr:twoCellAnchor>
  <xdr:twoCellAnchor editAs="oneCell">
    <xdr:from>
      <xdr:col>7</xdr:col>
      <xdr:colOff>9525</xdr:colOff>
      <xdr:row>120</xdr:row>
      <xdr:rowOff>9525</xdr:rowOff>
    </xdr:from>
    <xdr:to>
      <xdr:col>7</xdr:col>
      <xdr:colOff>952500</xdr:colOff>
      <xdr:row>120</xdr:row>
      <xdr:rowOff>1133475</xdr:rowOff>
    </xdr:to>
    <xdr:pic>
      <xdr:nvPicPr>
        <xdr:cNvPr id="102" name="Picture 367"/>
        <xdr:cNvPicPr preferRelativeResize="1">
          <a:picLocks noChangeAspect="1"/>
        </xdr:cNvPicPr>
      </xdr:nvPicPr>
      <xdr:blipFill>
        <a:blip r:embed="rId100"/>
        <a:stretch>
          <a:fillRect/>
        </a:stretch>
      </xdr:blipFill>
      <xdr:spPr>
        <a:xfrm>
          <a:off x="4257675" y="35909250"/>
          <a:ext cx="942975" cy="1123950"/>
        </a:xfrm>
        <a:prstGeom prst="rect">
          <a:avLst/>
        </a:prstGeom>
        <a:noFill/>
        <a:ln w="9525" cmpd="sng">
          <a:noFill/>
        </a:ln>
      </xdr:spPr>
    </xdr:pic>
    <xdr:clientData/>
  </xdr:twoCellAnchor>
  <xdr:twoCellAnchor editAs="oneCell">
    <xdr:from>
      <xdr:col>9</xdr:col>
      <xdr:colOff>9525</xdr:colOff>
      <xdr:row>120</xdr:row>
      <xdr:rowOff>9525</xdr:rowOff>
    </xdr:from>
    <xdr:to>
      <xdr:col>9</xdr:col>
      <xdr:colOff>952500</xdr:colOff>
      <xdr:row>120</xdr:row>
      <xdr:rowOff>1143000</xdr:rowOff>
    </xdr:to>
    <xdr:pic>
      <xdr:nvPicPr>
        <xdr:cNvPr id="103" name="Picture 368"/>
        <xdr:cNvPicPr preferRelativeResize="1">
          <a:picLocks noChangeAspect="1"/>
        </xdr:cNvPicPr>
      </xdr:nvPicPr>
      <xdr:blipFill>
        <a:blip r:embed="rId101"/>
        <a:stretch>
          <a:fillRect/>
        </a:stretch>
      </xdr:blipFill>
      <xdr:spPr>
        <a:xfrm>
          <a:off x="5534025" y="35909250"/>
          <a:ext cx="942975" cy="1133475"/>
        </a:xfrm>
        <a:prstGeom prst="rect">
          <a:avLst/>
        </a:prstGeom>
        <a:noFill/>
        <a:ln w="9525" cmpd="sng">
          <a:noFill/>
        </a:ln>
      </xdr:spPr>
    </xdr:pic>
    <xdr:clientData/>
  </xdr:twoCellAnchor>
  <xdr:twoCellAnchor editAs="oneCell">
    <xdr:from>
      <xdr:col>1</xdr:col>
      <xdr:colOff>9525</xdr:colOff>
      <xdr:row>126</xdr:row>
      <xdr:rowOff>9525</xdr:rowOff>
    </xdr:from>
    <xdr:to>
      <xdr:col>1</xdr:col>
      <xdr:colOff>952500</xdr:colOff>
      <xdr:row>126</xdr:row>
      <xdr:rowOff>1143000</xdr:rowOff>
    </xdr:to>
    <xdr:pic>
      <xdr:nvPicPr>
        <xdr:cNvPr id="104" name="Picture 369"/>
        <xdr:cNvPicPr preferRelativeResize="1">
          <a:picLocks noChangeAspect="1"/>
        </xdr:cNvPicPr>
      </xdr:nvPicPr>
      <xdr:blipFill>
        <a:blip r:embed="rId102"/>
        <a:stretch>
          <a:fillRect/>
        </a:stretch>
      </xdr:blipFill>
      <xdr:spPr>
        <a:xfrm>
          <a:off x="428625" y="37719000"/>
          <a:ext cx="942975" cy="1133475"/>
        </a:xfrm>
        <a:prstGeom prst="rect">
          <a:avLst/>
        </a:prstGeom>
        <a:noFill/>
        <a:ln w="9525" cmpd="sng">
          <a:noFill/>
        </a:ln>
      </xdr:spPr>
    </xdr:pic>
    <xdr:clientData/>
  </xdr:twoCellAnchor>
  <xdr:twoCellAnchor editAs="oneCell">
    <xdr:from>
      <xdr:col>3</xdr:col>
      <xdr:colOff>9525</xdr:colOff>
      <xdr:row>126</xdr:row>
      <xdr:rowOff>9525</xdr:rowOff>
    </xdr:from>
    <xdr:to>
      <xdr:col>3</xdr:col>
      <xdr:colOff>952500</xdr:colOff>
      <xdr:row>126</xdr:row>
      <xdr:rowOff>1133475</xdr:rowOff>
    </xdr:to>
    <xdr:pic>
      <xdr:nvPicPr>
        <xdr:cNvPr id="105" name="Picture 371"/>
        <xdr:cNvPicPr preferRelativeResize="1">
          <a:picLocks noChangeAspect="1"/>
        </xdr:cNvPicPr>
      </xdr:nvPicPr>
      <xdr:blipFill>
        <a:blip r:embed="rId103"/>
        <a:stretch>
          <a:fillRect/>
        </a:stretch>
      </xdr:blipFill>
      <xdr:spPr>
        <a:xfrm>
          <a:off x="1704975" y="37719000"/>
          <a:ext cx="942975" cy="1123950"/>
        </a:xfrm>
        <a:prstGeom prst="rect">
          <a:avLst/>
        </a:prstGeom>
        <a:noFill/>
        <a:ln w="9525" cmpd="sng">
          <a:noFill/>
        </a:ln>
      </xdr:spPr>
    </xdr:pic>
    <xdr:clientData/>
  </xdr:twoCellAnchor>
  <xdr:twoCellAnchor editAs="oneCell">
    <xdr:from>
      <xdr:col>5</xdr:col>
      <xdr:colOff>9525</xdr:colOff>
      <xdr:row>126</xdr:row>
      <xdr:rowOff>9525</xdr:rowOff>
    </xdr:from>
    <xdr:to>
      <xdr:col>5</xdr:col>
      <xdr:colOff>952500</xdr:colOff>
      <xdr:row>126</xdr:row>
      <xdr:rowOff>1143000</xdr:rowOff>
    </xdr:to>
    <xdr:pic>
      <xdr:nvPicPr>
        <xdr:cNvPr id="106" name="Picture 372"/>
        <xdr:cNvPicPr preferRelativeResize="1">
          <a:picLocks noChangeAspect="1"/>
        </xdr:cNvPicPr>
      </xdr:nvPicPr>
      <xdr:blipFill>
        <a:blip r:embed="rId104"/>
        <a:stretch>
          <a:fillRect/>
        </a:stretch>
      </xdr:blipFill>
      <xdr:spPr>
        <a:xfrm>
          <a:off x="2981325" y="37719000"/>
          <a:ext cx="942975" cy="1133475"/>
        </a:xfrm>
        <a:prstGeom prst="rect">
          <a:avLst/>
        </a:prstGeom>
        <a:noFill/>
        <a:ln w="9525" cmpd="sng">
          <a:noFill/>
        </a:ln>
      </xdr:spPr>
    </xdr:pic>
    <xdr:clientData/>
  </xdr:twoCellAnchor>
  <xdr:twoCellAnchor editAs="oneCell">
    <xdr:from>
      <xdr:col>7</xdr:col>
      <xdr:colOff>9525</xdr:colOff>
      <xdr:row>126</xdr:row>
      <xdr:rowOff>9525</xdr:rowOff>
    </xdr:from>
    <xdr:to>
      <xdr:col>7</xdr:col>
      <xdr:colOff>952500</xdr:colOff>
      <xdr:row>126</xdr:row>
      <xdr:rowOff>1133475</xdr:rowOff>
    </xdr:to>
    <xdr:pic>
      <xdr:nvPicPr>
        <xdr:cNvPr id="107" name="Picture 373"/>
        <xdr:cNvPicPr preferRelativeResize="1">
          <a:picLocks noChangeAspect="1"/>
        </xdr:cNvPicPr>
      </xdr:nvPicPr>
      <xdr:blipFill>
        <a:blip r:embed="rId105"/>
        <a:stretch>
          <a:fillRect/>
        </a:stretch>
      </xdr:blipFill>
      <xdr:spPr>
        <a:xfrm>
          <a:off x="4257675" y="37719000"/>
          <a:ext cx="942975" cy="1123950"/>
        </a:xfrm>
        <a:prstGeom prst="rect">
          <a:avLst/>
        </a:prstGeom>
        <a:noFill/>
        <a:ln w="9525" cmpd="sng">
          <a:noFill/>
        </a:ln>
      </xdr:spPr>
    </xdr:pic>
    <xdr:clientData/>
  </xdr:twoCellAnchor>
  <xdr:twoCellAnchor editAs="oneCell">
    <xdr:from>
      <xdr:col>9</xdr:col>
      <xdr:colOff>9525</xdr:colOff>
      <xdr:row>126</xdr:row>
      <xdr:rowOff>9525</xdr:rowOff>
    </xdr:from>
    <xdr:to>
      <xdr:col>9</xdr:col>
      <xdr:colOff>962025</xdr:colOff>
      <xdr:row>126</xdr:row>
      <xdr:rowOff>1143000</xdr:rowOff>
    </xdr:to>
    <xdr:pic>
      <xdr:nvPicPr>
        <xdr:cNvPr id="108" name="Picture 374"/>
        <xdr:cNvPicPr preferRelativeResize="1">
          <a:picLocks noChangeAspect="1"/>
        </xdr:cNvPicPr>
      </xdr:nvPicPr>
      <xdr:blipFill>
        <a:blip r:embed="rId106"/>
        <a:stretch>
          <a:fillRect/>
        </a:stretch>
      </xdr:blipFill>
      <xdr:spPr>
        <a:xfrm>
          <a:off x="5534025" y="37719000"/>
          <a:ext cx="952500" cy="1133475"/>
        </a:xfrm>
        <a:prstGeom prst="rect">
          <a:avLst/>
        </a:prstGeom>
        <a:noFill/>
        <a:ln w="9525" cmpd="sng">
          <a:noFill/>
        </a:ln>
      </xdr:spPr>
    </xdr:pic>
    <xdr:clientData/>
  </xdr:twoCellAnchor>
  <xdr:twoCellAnchor editAs="oneCell">
    <xdr:from>
      <xdr:col>1</xdr:col>
      <xdr:colOff>9525</xdr:colOff>
      <xdr:row>132</xdr:row>
      <xdr:rowOff>9525</xdr:rowOff>
    </xdr:from>
    <xdr:to>
      <xdr:col>1</xdr:col>
      <xdr:colOff>952500</xdr:colOff>
      <xdr:row>132</xdr:row>
      <xdr:rowOff>1143000</xdr:rowOff>
    </xdr:to>
    <xdr:pic>
      <xdr:nvPicPr>
        <xdr:cNvPr id="109" name="Picture 375"/>
        <xdr:cNvPicPr preferRelativeResize="1">
          <a:picLocks noChangeAspect="1"/>
        </xdr:cNvPicPr>
      </xdr:nvPicPr>
      <xdr:blipFill>
        <a:blip r:embed="rId107"/>
        <a:stretch>
          <a:fillRect/>
        </a:stretch>
      </xdr:blipFill>
      <xdr:spPr>
        <a:xfrm>
          <a:off x="428625" y="39528750"/>
          <a:ext cx="942975" cy="1133475"/>
        </a:xfrm>
        <a:prstGeom prst="rect">
          <a:avLst/>
        </a:prstGeom>
        <a:noFill/>
        <a:ln w="9525" cmpd="sng">
          <a:noFill/>
        </a:ln>
      </xdr:spPr>
    </xdr:pic>
    <xdr:clientData/>
  </xdr:twoCellAnchor>
  <xdr:twoCellAnchor editAs="oneCell">
    <xdr:from>
      <xdr:col>3</xdr:col>
      <xdr:colOff>19050</xdr:colOff>
      <xdr:row>132</xdr:row>
      <xdr:rowOff>9525</xdr:rowOff>
    </xdr:from>
    <xdr:to>
      <xdr:col>3</xdr:col>
      <xdr:colOff>952500</xdr:colOff>
      <xdr:row>132</xdr:row>
      <xdr:rowOff>1143000</xdr:rowOff>
    </xdr:to>
    <xdr:pic>
      <xdr:nvPicPr>
        <xdr:cNvPr id="110" name="Picture 376"/>
        <xdr:cNvPicPr preferRelativeResize="1">
          <a:picLocks noChangeAspect="1"/>
        </xdr:cNvPicPr>
      </xdr:nvPicPr>
      <xdr:blipFill>
        <a:blip r:embed="rId108"/>
        <a:stretch>
          <a:fillRect/>
        </a:stretch>
      </xdr:blipFill>
      <xdr:spPr>
        <a:xfrm>
          <a:off x="1714500" y="39528750"/>
          <a:ext cx="933450" cy="1133475"/>
        </a:xfrm>
        <a:prstGeom prst="rect">
          <a:avLst/>
        </a:prstGeom>
        <a:noFill/>
        <a:ln w="9525" cmpd="sng">
          <a:noFill/>
        </a:ln>
      </xdr:spPr>
    </xdr:pic>
    <xdr:clientData/>
  </xdr:twoCellAnchor>
  <xdr:twoCellAnchor editAs="oneCell">
    <xdr:from>
      <xdr:col>5</xdr:col>
      <xdr:colOff>9525</xdr:colOff>
      <xdr:row>132</xdr:row>
      <xdr:rowOff>9525</xdr:rowOff>
    </xdr:from>
    <xdr:to>
      <xdr:col>5</xdr:col>
      <xdr:colOff>952500</xdr:colOff>
      <xdr:row>132</xdr:row>
      <xdr:rowOff>1133475</xdr:rowOff>
    </xdr:to>
    <xdr:pic>
      <xdr:nvPicPr>
        <xdr:cNvPr id="111" name="Picture 377"/>
        <xdr:cNvPicPr preferRelativeResize="1">
          <a:picLocks noChangeAspect="1"/>
        </xdr:cNvPicPr>
      </xdr:nvPicPr>
      <xdr:blipFill>
        <a:blip r:embed="rId109"/>
        <a:stretch>
          <a:fillRect/>
        </a:stretch>
      </xdr:blipFill>
      <xdr:spPr>
        <a:xfrm>
          <a:off x="2981325" y="39528750"/>
          <a:ext cx="942975" cy="1123950"/>
        </a:xfrm>
        <a:prstGeom prst="rect">
          <a:avLst/>
        </a:prstGeom>
        <a:noFill/>
        <a:ln w="9525" cmpd="sng">
          <a:noFill/>
        </a:ln>
      </xdr:spPr>
    </xdr:pic>
    <xdr:clientData/>
  </xdr:twoCellAnchor>
  <xdr:twoCellAnchor editAs="oneCell">
    <xdr:from>
      <xdr:col>7</xdr:col>
      <xdr:colOff>9525</xdr:colOff>
      <xdr:row>132</xdr:row>
      <xdr:rowOff>9525</xdr:rowOff>
    </xdr:from>
    <xdr:to>
      <xdr:col>7</xdr:col>
      <xdr:colOff>952500</xdr:colOff>
      <xdr:row>132</xdr:row>
      <xdr:rowOff>1143000</xdr:rowOff>
    </xdr:to>
    <xdr:pic>
      <xdr:nvPicPr>
        <xdr:cNvPr id="112" name="Picture 378"/>
        <xdr:cNvPicPr preferRelativeResize="1">
          <a:picLocks noChangeAspect="1"/>
        </xdr:cNvPicPr>
      </xdr:nvPicPr>
      <xdr:blipFill>
        <a:blip r:embed="rId110"/>
        <a:stretch>
          <a:fillRect/>
        </a:stretch>
      </xdr:blipFill>
      <xdr:spPr>
        <a:xfrm>
          <a:off x="4257675" y="39528750"/>
          <a:ext cx="942975" cy="1133475"/>
        </a:xfrm>
        <a:prstGeom prst="rect">
          <a:avLst/>
        </a:prstGeom>
        <a:noFill/>
        <a:ln w="9525" cmpd="sng">
          <a:noFill/>
        </a:ln>
      </xdr:spPr>
    </xdr:pic>
    <xdr:clientData/>
  </xdr:twoCellAnchor>
  <xdr:twoCellAnchor editAs="oneCell">
    <xdr:from>
      <xdr:col>9</xdr:col>
      <xdr:colOff>9525</xdr:colOff>
      <xdr:row>132</xdr:row>
      <xdr:rowOff>9525</xdr:rowOff>
    </xdr:from>
    <xdr:to>
      <xdr:col>9</xdr:col>
      <xdr:colOff>952500</xdr:colOff>
      <xdr:row>132</xdr:row>
      <xdr:rowOff>1133475</xdr:rowOff>
    </xdr:to>
    <xdr:pic>
      <xdr:nvPicPr>
        <xdr:cNvPr id="113" name="Picture 379"/>
        <xdr:cNvPicPr preferRelativeResize="1">
          <a:picLocks noChangeAspect="1"/>
        </xdr:cNvPicPr>
      </xdr:nvPicPr>
      <xdr:blipFill>
        <a:blip r:embed="rId111"/>
        <a:stretch>
          <a:fillRect/>
        </a:stretch>
      </xdr:blipFill>
      <xdr:spPr>
        <a:xfrm>
          <a:off x="5534025" y="39528750"/>
          <a:ext cx="942975" cy="1123950"/>
        </a:xfrm>
        <a:prstGeom prst="rect">
          <a:avLst/>
        </a:prstGeom>
        <a:noFill/>
        <a:ln w="9525" cmpd="sng">
          <a:noFill/>
        </a:ln>
      </xdr:spPr>
    </xdr:pic>
    <xdr:clientData/>
  </xdr:twoCellAnchor>
  <xdr:twoCellAnchor editAs="oneCell">
    <xdr:from>
      <xdr:col>1</xdr:col>
      <xdr:colOff>9525</xdr:colOff>
      <xdr:row>138</xdr:row>
      <xdr:rowOff>9525</xdr:rowOff>
    </xdr:from>
    <xdr:to>
      <xdr:col>1</xdr:col>
      <xdr:colOff>952500</xdr:colOff>
      <xdr:row>138</xdr:row>
      <xdr:rowOff>1133475</xdr:rowOff>
    </xdr:to>
    <xdr:pic>
      <xdr:nvPicPr>
        <xdr:cNvPr id="114" name="Picture 380"/>
        <xdr:cNvPicPr preferRelativeResize="1">
          <a:picLocks noChangeAspect="1"/>
        </xdr:cNvPicPr>
      </xdr:nvPicPr>
      <xdr:blipFill>
        <a:blip r:embed="rId112"/>
        <a:stretch>
          <a:fillRect/>
        </a:stretch>
      </xdr:blipFill>
      <xdr:spPr>
        <a:xfrm>
          <a:off x="428625" y="41338500"/>
          <a:ext cx="942975" cy="1123950"/>
        </a:xfrm>
        <a:prstGeom prst="rect">
          <a:avLst/>
        </a:prstGeom>
        <a:noFill/>
        <a:ln w="9525" cmpd="sng">
          <a:noFill/>
        </a:ln>
      </xdr:spPr>
    </xdr:pic>
    <xdr:clientData/>
  </xdr:twoCellAnchor>
  <xdr:twoCellAnchor editAs="oneCell">
    <xdr:from>
      <xdr:col>3</xdr:col>
      <xdr:colOff>9525</xdr:colOff>
      <xdr:row>138</xdr:row>
      <xdr:rowOff>9525</xdr:rowOff>
    </xdr:from>
    <xdr:to>
      <xdr:col>3</xdr:col>
      <xdr:colOff>952500</xdr:colOff>
      <xdr:row>138</xdr:row>
      <xdr:rowOff>1143000</xdr:rowOff>
    </xdr:to>
    <xdr:pic>
      <xdr:nvPicPr>
        <xdr:cNvPr id="115" name="Picture 381"/>
        <xdr:cNvPicPr preferRelativeResize="1">
          <a:picLocks noChangeAspect="1"/>
        </xdr:cNvPicPr>
      </xdr:nvPicPr>
      <xdr:blipFill>
        <a:blip r:embed="rId113"/>
        <a:stretch>
          <a:fillRect/>
        </a:stretch>
      </xdr:blipFill>
      <xdr:spPr>
        <a:xfrm>
          <a:off x="1704975" y="41338500"/>
          <a:ext cx="942975" cy="1133475"/>
        </a:xfrm>
        <a:prstGeom prst="rect">
          <a:avLst/>
        </a:prstGeom>
        <a:noFill/>
        <a:ln w="9525" cmpd="sng">
          <a:noFill/>
        </a:ln>
      </xdr:spPr>
    </xdr:pic>
    <xdr:clientData/>
  </xdr:twoCellAnchor>
  <xdr:twoCellAnchor editAs="oneCell">
    <xdr:from>
      <xdr:col>5</xdr:col>
      <xdr:colOff>9525</xdr:colOff>
      <xdr:row>138</xdr:row>
      <xdr:rowOff>9525</xdr:rowOff>
    </xdr:from>
    <xdr:to>
      <xdr:col>5</xdr:col>
      <xdr:colOff>952500</xdr:colOff>
      <xdr:row>138</xdr:row>
      <xdr:rowOff>1143000</xdr:rowOff>
    </xdr:to>
    <xdr:pic>
      <xdr:nvPicPr>
        <xdr:cNvPr id="116" name="Picture 382"/>
        <xdr:cNvPicPr preferRelativeResize="1">
          <a:picLocks noChangeAspect="1"/>
        </xdr:cNvPicPr>
      </xdr:nvPicPr>
      <xdr:blipFill>
        <a:blip r:embed="rId114"/>
        <a:stretch>
          <a:fillRect/>
        </a:stretch>
      </xdr:blipFill>
      <xdr:spPr>
        <a:xfrm>
          <a:off x="2981325" y="41338500"/>
          <a:ext cx="942975" cy="1133475"/>
        </a:xfrm>
        <a:prstGeom prst="rect">
          <a:avLst/>
        </a:prstGeom>
        <a:noFill/>
        <a:ln w="9525" cmpd="sng">
          <a:noFill/>
        </a:ln>
      </xdr:spPr>
    </xdr:pic>
    <xdr:clientData/>
  </xdr:twoCellAnchor>
  <xdr:twoCellAnchor editAs="oneCell">
    <xdr:from>
      <xdr:col>7</xdr:col>
      <xdr:colOff>9525</xdr:colOff>
      <xdr:row>138</xdr:row>
      <xdr:rowOff>9525</xdr:rowOff>
    </xdr:from>
    <xdr:to>
      <xdr:col>7</xdr:col>
      <xdr:colOff>952500</xdr:colOff>
      <xdr:row>138</xdr:row>
      <xdr:rowOff>1143000</xdr:rowOff>
    </xdr:to>
    <xdr:pic>
      <xdr:nvPicPr>
        <xdr:cNvPr id="117" name="Picture 383"/>
        <xdr:cNvPicPr preferRelativeResize="1">
          <a:picLocks noChangeAspect="1"/>
        </xdr:cNvPicPr>
      </xdr:nvPicPr>
      <xdr:blipFill>
        <a:blip r:embed="rId115"/>
        <a:stretch>
          <a:fillRect/>
        </a:stretch>
      </xdr:blipFill>
      <xdr:spPr>
        <a:xfrm>
          <a:off x="4257675" y="41338500"/>
          <a:ext cx="942975" cy="1133475"/>
        </a:xfrm>
        <a:prstGeom prst="rect">
          <a:avLst/>
        </a:prstGeom>
        <a:noFill/>
        <a:ln w="9525" cmpd="sng">
          <a:noFill/>
        </a:ln>
      </xdr:spPr>
    </xdr:pic>
    <xdr:clientData/>
  </xdr:twoCellAnchor>
  <xdr:twoCellAnchor editAs="oneCell">
    <xdr:from>
      <xdr:col>9</xdr:col>
      <xdr:colOff>9525</xdr:colOff>
      <xdr:row>138</xdr:row>
      <xdr:rowOff>9525</xdr:rowOff>
    </xdr:from>
    <xdr:to>
      <xdr:col>9</xdr:col>
      <xdr:colOff>952500</xdr:colOff>
      <xdr:row>138</xdr:row>
      <xdr:rowOff>1133475</xdr:rowOff>
    </xdr:to>
    <xdr:pic>
      <xdr:nvPicPr>
        <xdr:cNvPr id="118" name="Picture 384"/>
        <xdr:cNvPicPr preferRelativeResize="1">
          <a:picLocks noChangeAspect="1"/>
        </xdr:cNvPicPr>
      </xdr:nvPicPr>
      <xdr:blipFill>
        <a:blip r:embed="rId116"/>
        <a:stretch>
          <a:fillRect/>
        </a:stretch>
      </xdr:blipFill>
      <xdr:spPr>
        <a:xfrm>
          <a:off x="5534025" y="41338500"/>
          <a:ext cx="9429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70"/>
  <sheetViews>
    <sheetView tabSelected="1" zoomScale="90" zoomScaleNormal="90" workbookViewId="0" topLeftCell="A115">
      <selection activeCell="B129" sqref="B129"/>
    </sheetView>
  </sheetViews>
  <sheetFormatPr defaultColWidth="11.421875" defaultRowHeight="12.75"/>
  <cols>
    <col min="1" max="1" width="6.28125" style="1" bestFit="1" customWidth="1"/>
    <col min="2" max="2" width="14.421875" style="2" customWidth="1"/>
    <col min="3" max="3" width="4.7109375" style="20" customWidth="1"/>
    <col min="4" max="4" width="14.421875" style="2" customWidth="1"/>
    <col min="5" max="5" width="4.7109375" style="20" customWidth="1"/>
    <col min="6" max="6" width="14.421875" style="2" customWidth="1"/>
    <col min="7" max="7" width="4.7109375" style="20" customWidth="1"/>
    <col min="8" max="8" width="14.421875" style="2" customWidth="1"/>
    <col min="9" max="9" width="4.7109375" style="20" customWidth="1"/>
    <col min="10" max="10" width="14.421875" style="2" customWidth="1"/>
    <col min="11" max="11" width="4.7109375" style="20" customWidth="1"/>
    <col min="12" max="16384" width="0" style="3" hidden="1" customWidth="1"/>
  </cols>
  <sheetData>
    <row r="1" ht="6.75" customHeight="1" thickBot="1"/>
    <row r="2" spans="4:8" ht="27" customHeight="1" thickBot="1">
      <c r="D2" s="33" t="s">
        <v>1</v>
      </c>
      <c r="E2" s="34"/>
      <c r="F2" s="34"/>
      <c r="G2" s="35"/>
      <c r="H2" s="4" t="str">
        <f>J3&amp;"/115"</f>
        <v>0/115</v>
      </c>
    </row>
    <row r="3" spans="5:10" ht="27" customHeight="1">
      <c r="E3" s="25"/>
      <c r="G3" s="26"/>
      <c r="J3" s="29">
        <f>COUNTIF(C9:K141,"1")</f>
        <v>0</v>
      </c>
    </row>
    <row r="4" spans="1:11" ht="24.75" customHeight="1">
      <c r="A4" s="36" t="s">
        <v>0</v>
      </c>
      <c r="B4" s="36"/>
      <c r="C4" s="36"/>
      <c r="D4" s="36"/>
      <c r="E4" s="36"/>
      <c r="F4" s="36"/>
      <c r="G4" s="36"/>
      <c r="H4" s="36"/>
      <c r="I4" s="36"/>
      <c r="J4" s="36"/>
      <c r="K4" s="36"/>
    </row>
    <row r="5" spans="2:10" ht="21.75" customHeight="1">
      <c r="B5" s="5"/>
      <c r="C5" s="21"/>
      <c r="D5" s="5"/>
      <c r="E5" s="21"/>
      <c r="F5" s="5"/>
      <c r="G5" s="21"/>
      <c r="H5" s="5"/>
      <c r="I5" s="21"/>
      <c r="J5" s="5"/>
    </row>
    <row r="6" spans="1:10" s="32" customFormat="1" ht="12" customHeight="1">
      <c r="A6" s="30"/>
      <c r="B6" s="31">
        <v>1</v>
      </c>
      <c r="D6" s="31">
        <v>2</v>
      </c>
      <c r="E6" s="31"/>
      <c r="F6" s="31">
        <v>3</v>
      </c>
      <c r="G6" s="31"/>
      <c r="H6" s="31">
        <v>4</v>
      </c>
      <c r="I6" s="6"/>
      <c r="J6" s="31">
        <v>5</v>
      </c>
    </row>
    <row r="7" spans="1:10" ht="90" customHeight="1">
      <c r="A7" s="7"/>
      <c r="B7" s="8"/>
      <c r="C7" s="22"/>
      <c r="D7" s="8"/>
      <c r="E7" s="22"/>
      <c r="F7" s="8"/>
      <c r="G7" s="27"/>
      <c r="H7" s="8"/>
      <c r="I7" s="27"/>
      <c r="J7" s="8"/>
    </row>
    <row r="8" spans="2:10" ht="9" customHeight="1">
      <c r="B8" s="3"/>
      <c r="D8" s="3"/>
      <c r="F8" s="3"/>
      <c r="H8" s="3"/>
      <c r="J8" s="3"/>
    </row>
    <row r="9" spans="1:11" s="11" customFormat="1" ht="14.25">
      <c r="A9" s="9"/>
      <c r="B9" s="10"/>
      <c r="C9" s="23">
        <f>IF(B9="","",IF(B9="anna paquin",1))</f>
      </c>
      <c r="D9" s="10"/>
      <c r="E9" s="23">
        <f>IF(D9="","",IF(D9="Christopher Walken",1))</f>
      </c>
      <c r="F9" s="10"/>
      <c r="G9" s="23">
        <f>IF(F9="","",IF(F9="Ethel Barrymore",1))</f>
      </c>
      <c r="H9" s="10"/>
      <c r="I9" s="23">
        <f>IF(H9="","",IF(H9="Fay Bainter",1))</f>
      </c>
      <c r="J9" s="10"/>
      <c r="K9" s="23">
        <f>IF(J9="","",IF(J9="Jon Voight",1))</f>
      </c>
    </row>
    <row r="10" spans="1:11" s="19" customFormat="1" ht="12.75">
      <c r="A10" s="17"/>
      <c r="B10" s="18">
        <f>IF(B9="","",IF(B9="anna paquin","Correcto"))</f>
      </c>
      <c r="C10" s="20"/>
      <c r="D10" s="18">
        <f>IF(D9="","",IF(D9="Christopher Walken","Correcto"))</f>
      </c>
      <c r="E10" s="20"/>
      <c r="F10" s="18">
        <f>IF(F9="","",IF(F9="Ethel Barrymore","Correcto"))</f>
      </c>
      <c r="G10" s="20"/>
      <c r="H10" s="18">
        <f>IF(H9="","",IF(H9="Fay Bainter","Correcto"))</f>
      </c>
      <c r="I10" s="20"/>
      <c r="J10" s="18">
        <f>IF(J9="","",IF(J9="Jon Voight","Correcto"))</f>
      </c>
      <c r="K10" s="20"/>
    </row>
    <row r="11" spans="1:10" ht="4.5" customHeight="1">
      <c r="A11" s="12"/>
      <c r="D11" s="3"/>
      <c r="F11" s="3"/>
      <c r="H11" s="3"/>
      <c r="J11" s="3"/>
    </row>
    <row r="12" spans="1:10" s="32" customFormat="1" ht="12" customHeight="1">
      <c r="A12" s="30"/>
      <c r="B12" s="31">
        <v>6</v>
      </c>
      <c r="D12" s="31">
        <v>7</v>
      </c>
      <c r="E12" s="31"/>
      <c r="F12" s="31">
        <v>8</v>
      </c>
      <c r="G12" s="31"/>
      <c r="H12" s="31">
        <v>9</v>
      </c>
      <c r="I12" s="6"/>
      <c r="J12" s="31">
        <v>10</v>
      </c>
    </row>
    <row r="13" spans="1:10" ht="90" customHeight="1">
      <c r="A13" s="7"/>
      <c r="B13" s="8"/>
      <c r="C13" s="22"/>
      <c r="D13" s="8"/>
      <c r="E13" s="22"/>
      <c r="F13" s="8"/>
      <c r="G13" s="27"/>
      <c r="H13" s="8"/>
      <c r="I13" s="27"/>
      <c r="J13" s="8"/>
    </row>
    <row r="14" spans="2:10" ht="9" customHeight="1">
      <c r="B14" s="3"/>
      <c r="D14" s="3"/>
      <c r="F14" s="3"/>
      <c r="H14" s="3"/>
      <c r="J14" s="3"/>
    </row>
    <row r="15" spans="1:11" s="11" customFormat="1" ht="14.25">
      <c r="A15" s="9"/>
      <c r="B15" s="10"/>
      <c r="C15" s="23">
        <f>IF(B15="","",IF(B15="Warner Baxter",1))</f>
      </c>
      <c r="D15" s="10"/>
      <c r="E15" s="23">
        <f>IF(D15="","",IF(D15="Loretta Young",1))</f>
      </c>
      <c r="F15" s="10"/>
      <c r="G15" s="23">
        <f>IF(F15="","",IF(F15="Juliette Binoche",1))</f>
      </c>
      <c r="H15" s="10"/>
      <c r="I15" s="23">
        <f>IF(H15="","",IF(H15="Sophia Loren",1))</f>
      </c>
      <c r="J15" s="10"/>
      <c r="K15" s="23">
        <f>IF(J15="","",IF(J15="Edmund Gwenn",1))</f>
      </c>
    </row>
    <row r="16" spans="1:11" s="19" customFormat="1" ht="12.75">
      <c r="A16" s="17"/>
      <c r="B16" s="18">
        <f>IF(B15="","",IF(B15="Warner Baxter","Correcto"))</f>
      </c>
      <c r="C16" s="20"/>
      <c r="D16" s="18">
        <f>IF(D15="","",IF(D15="Loretta Young","Correcto"))</f>
      </c>
      <c r="E16" s="20"/>
      <c r="F16" s="18">
        <f>IF(F15="","",IF(F15="Juliette Binoche","Correcto"))</f>
      </c>
      <c r="G16" s="20"/>
      <c r="H16" s="18">
        <f>IF(H15="","",IF(H15="Sophia Loren","Correcto"))</f>
      </c>
      <c r="I16" s="20"/>
      <c r="J16" s="18">
        <f>IF(J15="","",IF(J15="Edmund Gwenn","Correcto"))</f>
      </c>
      <c r="K16" s="20"/>
    </row>
    <row r="17" spans="1:10" ht="4.5" customHeight="1">
      <c r="A17" s="12"/>
      <c r="D17" s="3"/>
      <c r="F17" s="3"/>
      <c r="H17" s="3"/>
      <c r="J17" s="3"/>
    </row>
    <row r="18" spans="1:10" s="32" customFormat="1" ht="12" customHeight="1">
      <c r="A18" s="30"/>
      <c r="B18" s="31">
        <v>11</v>
      </c>
      <c r="D18" s="31">
        <v>12</v>
      </c>
      <c r="E18" s="31"/>
      <c r="F18" s="31">
        <v>13</v>
      </c>
      <c r="G18" s="31"/>
      <c r="H18" s="31">
        <v>14</v>
      </c>
      <c r="I18" s="6"/>
      <c r="J18" s="31">
        <v>15</v>
      </c>
    </row>
    <row r="19" spans="1:10" ht="90" customHeight="1">
      <c r="A19" s="7"/>
      <c r="B19" s="8"/>
      <c r="C19" s="22"/>
      <c r="D19" s="8"/>
      <c r="E19" s="22"/>
      <c r="F19" s="8"/>
      <c r="G19" s="27"/>
      <c r="H19" s="8"/>
      <c r="I19" s="27"/>
      <c r="J19" s="8"/>
    </row>
    <row r="20" spans="2:10" ht="9" customHeight="1">
      <c r="B20" s="3"/>
      <c r="D20" s="3"/>
      <c r="F20" s="3"/>
      <c r="H20" s="3"/>
      <c r="J20" s="3"/>
    </row>
    <row r="21" spans="1:11" s="11" customFormat="1" ht="14.25">
      <c r="A21" s="9"/>
      <c r="B21" s="10"/>
      <c r="C21" s="23">
        <f>IF(B21="","",IF(B21="Timothy Hutton",1))</f>
      </c>
      <c r="D21" s="10"/>
      <c r="E21" s="23">
        <f>IF(D21="","",IF(D21="Dustin Hoffman",1))</f>
      </c>
      <c r="F21" s="10"/>
      <c r="G21" s="23">
        <f>IF(F21="","",IF(F21="jane fonda",1))</f>
      </c>
      <c r="H21" s="10"/>
      <c r="I21" s="23">
        <f>IF(H21="","",IF(H21="Teresa Wright",1))</f>
      </c>
      <c r="J21" s="10"/>
      <c r="K21" s="23">
        <f>IF(J21="","",IF(J21="Mercedes Ruehl",1))</f>
      </c>
    </row>
    <row r="22" spans="1:11" s="19" customFormat="1" ht="12.75">
      <c r="A22" s="17"/>
      <c r="B22" s="18">
        <f>IF(B21="","",IF(B21="Timothy Hutton","Correcto"))</f>
      </c>
      <c r="C22" s="20"/>
      <c r="D22" s="18">
        <f>IF(D21="","",IF(D21="Dustin Hoffman","Correcto"))</f>
      </c>
      <c r="E22" s="20"/>
      <c r="F22" s="18">
        <f>IF(F21="","",IF(F21="jane fonda","Correcto"))</f>
      </c>
      <c r="G22" s="20"/>
      <c r="H22" s="18">
        <f>IF(H21="","",IF(H21="Teresa Wright","Correcto"))</f>
      </c>
      <c r="I22" s="20"/>
      <c r="J22" s="18">
        <f>IF(J21="","",IF(J21="Mercedes Ruehl","Correcto"))</f>
      </c>
      <c r="K22" s="20"/>
    </row>
    <row r="23" spans="1:10" ht="4.5" customHeight="1">
      <c r="A23" s="12"/>
      <c r="D23" s="3"/>
      <c r="F23" s="3"/>
      <c r="H23" s="3"/>
      <c r="J23" s="3"/>
    </row>
    <row r="24" spans="1:10" s="32" customFormat="1" ht="12" customHeight="1">
      <c r="A24" s="30"/>
      <c r="B24" s="31">
        <v>16</v>
      </c>
      <c r="D24" s="31">
        <v>17</v>
      </c>
      <c r="E24" s="31"/>
      <c r="F24" s="31">
        <v>18</v>
      </c>
      <c r="G24" s="31"/>
      <c r="H24" s="31">
        <v>19</v>
      </c>
      <c r="I24" s="6"/>
      <c r="J24" s="31">
        <v>20</v>
      </c>
    </row>
    <row r="25" spans="1:10" ht="90" customHeight="1">
      <c r="A25" s="7"/>
      <c r="B25" s="8"/>
      <c r="C25" s="22"/>
      <c r="D25" s="8"/>
      <c r="E25" s="22"/>
      <c r="F25" s="8"/>
      <c r="G25" s="27"/>
      <c r="H25" s="8"/>
      <c r="I25" s="27"/>
      <c r="J25" s="8"/>
    </row>
    <row r="26" spans="2:10" ht="9" customHeight="1">
      <c r="B26" s="3"/>
      <c r="D26" s="3"/>
      <c r="F26" s="3"/>
      <c r="H26" s="3"/>
      <c r="J26" s="3"/>
    </row>
    <row r="27" spans="1:11" s="11" customFormat="1" ht="14.25">
      <c r="A27" s="9"/>
      <c r="B27" s="10"/>
      <c r="C27" s="23">
        <f>IF(B27="","",IF(B27="Jack Palance",1))</f>
      </c>
      <c r="D27" s="10"/>
      <c r="E27" s="23">
        <f>IF(D27="","",IF(D27="Paul Muni",1))</f>
      </c>
      <c r="F27" s="10"/>
      <c r="G27" s="23">
        <f>IF(F27="","",IF(F27="Sally Field",1))</f>
      </c>
      <c r="H27" s="10"/>
      <c r="I27" s="23">
        <f>IF(H27="","",IF(H27="George Arliss",1))</f>
      </c>
      <c r="J27" s="10"/>
      <c r="K27" s="23">
        <f>IF(J27="","",IF(J27="Mary Pickford",1))</f>
      </c>
    </row>
    <row r="28" spans="1:11" s="19" customFormat="1" ht="12.75">
      <c r="A28" s="17"/>
      <c r="B28" s="18">
        <f>IF(B27="","",IF(B27="Jack Palance","Correcto"))</f>
      </c>
      <c r="C28" s="20"/>
      <c r="D28" s="18">
        <f>IF(D27="","",IF(D27="Paul Muni","Correcto"))</f>
      </c>
      <c r="E28" s="20"/>
      <c r="F28" s="18">
        <f>IF(F27="","",IF(F27="Sally Field","Correcto"))</f>
      </c>
      <c r="G28" s="20"/>
      <c r="H28" s="18">
        <f>IF(H27="","",IF(H27="George Arliss","Correcto"))</f>
      </c>
      <c r="I28" s="20"/>
      <c r="J28" s="18">
        <f>IF(J27="","",IF(J27="Mary Pickford","Correcto"))</f>
      </c>
      <c r="K28" s="20"/>
    </row>
    <row r="29" spans="1:10" ht="4.5" customHeight="1">
      <c r="A29" s="12"/>
      <c r="D29" s="3"/>
      <c r="F29" s="3"/>
      <c r="H29" s="3"/>
      <c r="J29" s="3"/>
    </row>
    <row r="30" spans="1:10" s="32" customFormat="1" ht="12" customHeight="1">
      <c r="A30" s="30"/>
      <c r="B30" s="31">
        <v>21</v>
      </c>
      <c r="D30" s="31">
        <v>22</v>
      </c>
      <c r="E30" s="31"/>
      <c r="F30" s="31">
        <v>23</v>
      </c>
      <c r="G30" s="31"/>
      <c r="H30" s="31">
        <v>24</v>
      </c>
      <c r="I30" s="6"/>
      <c r="J30" s="31">
        <v>25</v>
      </c>
    </row>
    <row r="31" spans="1:10" ht="90" customHeight="1">
      <c r="A31" s="7"/>
      <c r="B31" s="8"/>
      <c r="C31" s="22"/>
      <c r="D31" s="8"/>
      <c r="E31" s="22"/>
      <c r="F31" s="8"/>
      <c r="G31" s="27"/>
      <c r="H31" s="8"/>
      <c r="I31" s="27"/>
      <c r="J31" s="8"/>
    </row>
    <row r="32" spans="2:10" ht="9" customHeight="1">
      <c r="B32" s="3"/>
      <c r="D32" s="3"/>
      <c r="F32" s="3"/>
      <c r="H32" s="3"/>
      <c r="J32" s="3"/>
    </row>
    <row r="33" spans="1:11" s="11" customFormat="1" ht="14.25">
      <c r="A33" s="9"/>
      <c r="B33" s="10"/>
      <c r="C33" s="23">
        <f>IF(B33="","",IF(B33="Martin Landau",1))</f>
      </c>
      <c r="D33" s="10"/>
      <c r="E33" s="23">
        <f>IF(D33="","",IF(D33="Claudette Colbert",1))</f>
      </c>
      <c r="F33" s="10"/>
      <c r="G33" s="23">
        <f>IF(F33="","",IF(F33="Luise Rainer",1))</f>
      </c>
      <c r="H33" s="10"/>
      <c r="I33" s="23">
        <f>IF(H33="","",IF(H33="Gale Sondergaard",1))</f>
      </c>
      <c r="J33" s="10"/>
      <c r="K33" s="23">
        <f>IF(J33="","",IF(J33="Gary Cooper",1))</f>
      </c>
    </row>
    <row r="34" spans="1:11" s="19" customFormat="1" ht="12.75">
      <c r="A34" s="17"/>
      <c r="B34" s="18">
        <f>IF(B33="","",IF(B33="Martin Landau","Correcto"))</f>
      </c>
      <c r="C34" s="20"/>
      <c r="D34" s="18">
        <f>IF(D33="","",IF(D33="Claudette Colbert","Correcto"))</f>
      </c>
      <c r="E34" s="20"/>
      <c r="F34" s="18">
        <f>IF(F33="","",IF(F33="Luise Rainer","Correcto"))</f>
      </c>
      <c r="G34" s="20"/>
      <c r="H34" s="18">
        <f>IF(H33="","",IF(H33="Gale Sondergaard","Correcto"))</f>
      </c>
      <c r="I34" s="20"/>
      <c r="J34" s="18">
        <f>IF(J33="","",IF(J33="Gary Cooper","Correcto"))</f>
      </c>
      <c r="K34" s="20"/>
    </row>
    <row r="35" spans="1:10" ht="4.5" customHeight="1">
      <c r="A35" s="12"/>
      <c r="D35" s="3"/>
      <c r="F35" s="3"/>
      <c r="H35" s="3"/>
      <c r="J35" s="3"/>
    </row>
    <row r="36" spans="1:10" s="32" customFormat="1" ht="12" customHeight="1">
      <c r="A36" s="30"/>
      <c r="B36" s="31">
        <v>26</v>
      </c>
      <c r="D36" s="31">
        <v>27</v>
      </c>
      <c r="E36" s="31"/>
      <c r="F36" s="31">
        <v>28</v>
      </c>
      <c r="G36" s="31"/>
      <c r="H36" s="31">
        <v>29</v>
      </c>
      <c r="I36" s="6"/>
      <c r="J36" s="31">
        <v>30</v>
      </c>
    </row>
    <row r="37" spans="1:10" ht="90" customHeight="1">
      <c r="A37" s="7"/>
      <c r="B37" s="8"/>
      <c r="C37" s="22"/>
      <c r="D37" s="8"/>
      <c r="E37" s="22"/>
      <c r="F37" s="8"/>
      <c r="G37" s="27"/>
      <c r="H37" s="8"/>
      <c r="I37" s="27"/>
      <c r="J37" s="8"/>
    </row>
    <row r="38" spans="2:10" ht="9" customHeight="1">
      <c r="B38" s="3"/>
      <c r="D38" s="3"/>
      <c r="F38" s="3"/>
      <c r="H38" s="3"/>
      <c r="J38" s="3"/>
    </row>
    <row r="39" spans="1:11" s="11" customFormat="1" ht="14.25">
      <c r="A39" s="9"/>
      <c r="B39" s="10"/>
      <c r="C39" s="23">
        <f>IF(B39="","",IF(B39="Olympia Dukakis",1))</f>
      </c>
      <c r="D39" s="10"/>
      <c r="E39" s="23">
        <f>IF(D39="","",IF(D39="Brenda Fricker",1))</f>
      </c>
      <c r="F39" s="10"/>
      <c r="G39" s="23">
        <f>IF(F39="","",IF(F39="Ingrid Bergman",1))</f>
      </c>
      <c r="H39" s="10"/>
      <c r="I39" s="23">
        <f>IF(H39="","",IF(H39="John Gielgud",1))</f>
      </c>
      <c r="J39" s="10"/>
      <c r="K39" s="23">
        <f>IF(J39="","",IF(J39="Judi Dench",1))</f>
      </c>
    </row>
    <row r="40" spans="1:11" s="19" customFormat="1" ht="12.75">
      <c r="A40" s="17"/>
      <c r="B40" s="18">
        <f>IF(B39="","",IF(B39="Olympia Dukakis","Correcto"))</f>
      </c>
      <c r="C40" s="20"/>
      <c r="D40" s="18">
        <f>IF(D39="","",IF(D39="Brenda Fricker","Correcto"))</f>
      </c>
      <c r="E40" s="20"/>
      <c r="F40" s="18">
        <f>IF(F39="","",IF(F39="Ingrid Bergman","Correcto"))</f>
      </c>
      <c r="G40" s="20"/>
      <c r="H40" s="18">
        <f>IF(H39="","",IF(H39="John Gielgud","Correcto"))</f>
      </c>
      <c r="I40" s="20"/>
      <c r="J40" s="18">
        <f>IF(J39="","",IF(J39="Judi Dench","Correcto"))</f>
      </c>
      <c r="K40" s="20"/>
    </row>
    <row r="41" spans="1:10" ht="4.5" customHeight="1">
      <c r="A41" s="12"/>
      <c r="D41" s="3"/>
      <c r="F41" s="3"/>
      <c r="H41" s="3"/>
      <c r="J41" s="3"/>
    </row>
    <row r="42" spans="1:10" s="32" customFormat="1" ht="12" customHeight="1">
      <c r="A42" s="30"/>
      <c r="B42" s="31">
        <v>31</v>
      </c>
      <c r="D42" s="31">
        <v>32</v>
      </c>
      <c r="E42" s="31"/>
      <c r="F42" s="31">
        <v>33</v>
      </c>
      <c r="G42" s="31"/>
      <c r="H42" s="31">
        <v>34</v>
      </c>
      <c r="I42" s="6"/>
      <c r="J42" s="31">
        <v>35</v>
      </c>
    </row>
    <row r="43" spans="1:10" ht="90" customHeight="1">
      <c r="A43" s="7"/>
      <c r="B43" s="8"/>
      <c r="C43" s="22"/>
      <c r="D43" s="8"/>
      <c r="E43" s="22"/>
      <c r="F43" s="8"/>
      <c r="G43" s="27"/>
      <c r="H43" s="8"/>
      <c r="I43" s="27"/>
      <c r="J43" s="8"/>
    </row>
    <row r="44" spans="2:10" ht="9" customHeight="1">
      <c r="B44" s="3"/>
      <c r="D44" s="3"/>
      <c r="F44" s="3"/>
      <c r="H44" s="3"/>
      <c r="J44" s="3"/>
    </row>
    <row r="45" spans="1:11" s="11" customFormat="1" ht="14.25">
      <c r="A45" s="9"/>
      <c r="B45" s="10"/>
      <c r="C45" s="23">
        <f>IF(B45="","",IF(B45="Joan Fontaine",1))</f>
      </c>
      <c r="D45" s="10"/>
      <c r="E45" s="23">
        <f>IF(D45="","",IF(D45="Clark Gable",1))</f>
      </c>
      <c r="F45" s="10"/>
      <c r="G45" s="23">
        <f>IF(F45="","",IF(F45="Celeste Holm",1))</f>
      </c>
      <c r="H45" s="10"/>
      <c r="I45" s="23">
        <f>IF(H45="","",IF(H45="Lionel Barrymore",1))</f>
      </c>
      <c r="J45" s="10"/>
      <c r="K45" s="23">
        <f>IF(J45="","",IF(J45="Ray Milland",1))</f>
      </c>
    </row>
    <row r="46" spans="1:11" s="19" customFormat="1" ht="12.75">
      <c r="A46" s="17"/>
      <c r="B46" s="18">
        <f>IF(B45="","",IF(B45="Joan Fontaine","Correcto"))</f>
      </c>
      <c r="C46" s="20"/>
      <c r="D46" s="18">
        <f>IF(D45="","",IF(D45="Clark Gable","Correcto"))</f>
      </c>
      <c r="E46" s="20"/>
      <c r="F46" s="18">
        <f>IF(F45="","",IF(F45="Celeste Holm","Correcto"))</f>
      </c>
      <c r="G46" s="20"/>
      <c r="H46" s="18">
        <f>IF(H45="","",IF(H45="Lionel Barrymore","Correcto"))</f>
      </c>
      <c r="I46" s="20"/>
      <c r="J46" s="18">
        <f>IF(J45="","",IF(J45="Ray Milland","Correcto"))</f>
      </c>
      <c r="K46" s="20"/>
    </row>
    <row r="47" spans="1:10" ht="4.5" customHeight="1">
      <c r="A47" s="12"/>
      <c r="D47" s="3"/>
      <c r="F47" s="3"/>
      <c r="H47" s="3"/>
      <c r="J47" s="3"/>
    </row>
    <row r="48" spans="1:10" s="32" customFormat="1" ht="12" customHeight="1">
      <c r="A48" s="30"/>
      <c r="B48" s="31">
        <v>36</v>
      </c>
      <c r="D48" s="31">
        <v>37</v>
      </c>
      <c r="E48" s="31"/>
      <c r="F48" s="31">
        <v>38</v>
      </c>
      <c r="G48" s="31"/>
      <c r="H48" s="31">
        <v>39</v>
      </c>
      <c r="I48" s="6"/>
      <c r="J48" s="31">
        <v>40</v>
      </c>
    </row>
    <row r="49" spans="1:10" ht="90" customHeight="1">
      <c r="A49" s="7"/>
      <c r="B49" s="8"/>
      <c r="C49" s="22"/>
      <c r="D49" s="8"/>
      <c r="E49" s="22"/>
      <c r="F49" s="8"/>
      <c r="G49" s="27"/>
      <c r="H49" s="8"/>
      <c r="I49" s="27"/>
      <c r="J49" s="8"/>
    </row>
    <row r="50" spans="2:10" ht="9" customHeight="1">
      <c r="B50" s="3"/>
      <c r="D50" s="3"/>
      <c r="F50" s="3"/>
      <c r="H50" s="3"/>
      <c r="J50" s="3"/>
    </row>
    <row r="51" spans="1:11" s="11" customFormat="1" ht="14.25">
      <c r="A51" s="9"/>
      <c r="B51" s="10"/>
      <c r="C51" s="23">
        <f>IF(B51="","",IF(B51="Victor McLaglen",1))</f>
      </c>
      <c r="D51" s="10"/>
      <c r="E51" s="23">
        <f>IF(D51="","",IF(D51="Ronald Colman",1))</f>
      </c>
      <c r="F51" s="10"/>
      <c r="G51" s="23">
        <f>IF(F51="","",IF(F51="Patty Duke",1))</f>
      </c>
      <c r="H51" s="10"/>
      <c r="I51" s="23">
        <f>IF(H51="","",IF(H51="Louis Gossett Jr",1))</f>
      </c>
      <c r="J51" s="10"/>
      <c r="K51" s="23">
        <f>IF(J51="","",IF(J51="Katina Paxinou",1))</f>
      </c>
    </row>
    <row r="52" spans="1:11" s="19" customFormat="1" ht="12.75">
      <c r="A52" s="17"/>
      <c r="B52" s="18">
        <f>IF(B51="","",IF(B51="Victor McLaglen","Correcto"))</f>
      </c>
      <c r="C52" s="20"/>
      <c r="D52" s="18">
        <f>IF(D51="","",IF(D51="Ronald Colman","Correcto"))</f>
      </c>
      <c r="E52" s="20"/>
      <c r="F52" s="18">
        <f>IF(F51="","",IF(F51="Patty Duke","Correcto"))</f>
      </c>
      <c r="G52" s="20"/>
      <c r="H52" s="18">
        <f>IF(H51="","",IF(H51="Louis Gossett Jr","Correcto"))</f>
      </c>
      <c r="I52" s="20"/>
      <c r="J52" s="18">
        <f>IF(J51="","",IF(J51="Katina Paxinou","Correcto"))</f>
      </c>
      <c r="K52" s="20"/>
    </row>
    <row r="53" spans="1:10" ht="4.5" customHeight="1">
      <c r="A53" s="12"/>
      <c r="D53" s="3"/>
      <c r="F53" s="3"/>
      <c r="H53" s="3"/>
      <c r="J53" s="3"/>
    </row>
    <row r="54" spans="1:10" s="32" customFormat="1" ht="12" customHeight="1">
      <c r="A54" s="30"/>
      <c r="B54" s="31">
        <v>41</v>
      </c>
      <c r="D54" s="31">
        <v>42</v>
      </c>
      <c r="E54" s="31"/>
      <c r="F54" s="31">
        <v>43</v>
      </c>
      <c r="G54" s="31"/>
      <c r="H54" s="31">
        <v>44</v>
      </c>
      <c r="I54" s="6"/>
      <c r="J54" s="31">
        <v>45</v>
      </c>
    </row>
    <row r="55" spans="1:10" ht="90" customHeight="1">
      <c r="A55" s="7"/>
      <c r="B55" s="8"/>
      <c r="C55" s="22"/>
      <c r="D55" s="8"/>
      <c r="E55" s="22"/>
      <c r="F55" s="8"/>
      <c r="G55" s="27"/>
      <c r="H55" s="8"/>
      <c r="I55" s="27"/>
      <c r="J55" s="8"/>
    </row>
    <row r="56" spans="2:10" ht="9" customHeight="1">
      <c r="B56" s="3"/>
      <c r="D56" s="3"/>
      <c r="F56" s="3"/>
      <c r="H56" s="3"/>
      <c r="J56" s="3"/>
    </row>
    <row r="57" spans="1:11" s="11" customFormat="1" ht="14.25">
      <c r="A57" s="9"/>
      <c r="B57" s="10"/>
      <c r="C57" s="23">
        <f>IF(B57="","",IF(B57="Marisa Tomei",1))</f>
      </c>
      <c r="D57" s="10"/>
      <c r="E57" s="23">
        <f>IF(D57="","",IF(D57="Donald Crisp",1))</f>
      </c>
      <c r="F57" s="10"/>
      <c r="G57" s="23">
        <f>IF(F57="","",IF(F57="Maximilian Schell",1))</f>
      </c>
      <c r="H57" s="10"/>
      <c r="I57" s="23">
        <f>IF(H57="","",IF(H57="Olivia de Havilland",1))</f>
      </c>
      <c r="J57" s="10"/>
      <c r="K57" s="23">
        <f>IF(J57="","",IF(J57="Peter Ustinov",1))</f>
      </c>
    </row>
    <row r="58" spans="1:11" s="19" customFormat="1" ht="12.75">
      <c r="A58" s="17"/>
      <c r="B58" s="18">
        <f>IF(B57="","",IF(B57="Marisa Tomei","Correcto"))</f>
      </c>
      <c r="C58" s="20"/>
      <c r="D58" s="18">
        <f>IF(D57="","",IF(D57="Donald Crisp","Correcto"))</f>
      </c>
      <c r="E58" s="20"/>
      <c r="F58" s="18">
        <f>IF(F57="","",IF(F57="Maximilian Schell","Correcto"))</f>
      </c>
      <c r="G58" s="20"/>
      <c r="H58" s="18">
        <f>IF(H57="","",IF(H57="Olivia de Havilland","Correcto"))</f>
      </c>
      <c r="I58" s="20"/>
      <c r="J58" s="18">
        <f>IF(J57="","",IF(J57="Peter Ustinov","Correcto"))</f>
      </c>
      <c r="K58" s="20"/>
    </row>
    <row r="59" spans="1:10" ht="4.5" customHeight="1">
      <c r="A59" s="12"/>
      <c r="D59" s="3"/>
      <c r="F59" s="3"/>
      <c r="H59" s="3"/>
      <c r="J59" s="3"/>
    </row>
    <row r="60" spans="1:10" s="32" customFormat="1" ht="12" customHeight="1">
      <c r="A60" s="30"/>
      <c r="B60" s="31">
        <v>46</v>
      </c>
      <c r="D60" s="31">
        <v>47</v>
      </c>
      <c r="E60" s="31"/>
      <c r="F60" s="31">
        <v>48</v>
      </c>
      <c r="G60" s="31"/>
      <c r="H60" s="31">
        <v>49</v>
      </c>
      <c r="I60" s="6"/>
      <c r="J60" s="31">
        <v>50</v>
      </c>
    </row>
    <row r="61" spans="1:10" ht="90" customHeight="1">
      <c r="A61" s="7"/>
      <c r="B61" s="8"/>
      <c r="C61" s="22"/>
      <c r="D61" s="8"/>
      <c r="E61" s="22"/>
      <c r="F61" s="8"/>
      <c r="G61" s="27"/>
      <c r="H61" s="8"/>
      <c r="I61" s="27"/>
      <c r="J61" s="8"/>
    </row>
    <row r="62" spans="2:10" ht="9" customHeight="1">
      <c r="B62" s="3"/>
      <c r="D62" s="3"/>
      <c r="F62" s="3"/>
      <c r="H62" s="3"/>
      <c r="J62" s="3"/>
    </row>
    <row r="63" spans="1:11" s="11" customFormat="1" ht="14.25">
      <c r="A63" s="9"/>
      <c r="B63" s="10"/>
      <c r="C63" s="23">
        <f>IF(B63="","",IF(B63="F Murray Abraham",1))</f>
      </c>
      <c r="D63" s="10"/>
      <c r="E63" s="23">
        <f>IF(D63="","",IF(D63="Jack Albertson",1))</f>
      </c>
      <c r="F63" s="10"/>
      <c r="G63" s="23">
        <f>IF(F63="","",IF(F63="Van Heflin",1))</f>
      </c>
      <c r="H63" s="10"/>
      <c r="I63" s="23">
        <f>IF(H63="","",IF(H63="Julie Andrews",1))</f>
      </c>
      <c r="J63" s="10"/>
      <c r="K63" s="23">
        <f>IF(J63="","",IF(J63="Marcia Gay Harden",1))</f>
      </c>
    </row>
    <row r="64" spans="1:11" s="19" customFormat="1" ht="12.75">
      <c r="A64" s="17"/>
      <c r="B64" s="18">
        <f>IF(B63="","",IF(B63="F Murray Abraham","Correcto"))</f>
      </c>
      <c r="C64" s="20"/>
      <c r="D64" s="18">
        <f>IF(D63="","",IF(D63="Jack Albertson","Correcto"))</f>
      </c>
      <c r="E64" s="20"/>
      <c r="F64" s="18">
        <f>IF(F63="","",IF(F63="Van Heflin","Correcto"))</f>
      </c>
      <c r="G64" s="20"/>
      <c r="H64" s="18">
        <f>IF(H63="","",IF(H63="Julie Andrews","Correcto"))</f>
      </c>
      <c r="I64" s="20"/>
      <c r="J64" s="18">
        <f>IF(J63="","",IF(J63="Marcia Gay Harden","Correcto"))</f>
      </c>
      <c r="K64" s="20"/>
    </row>
    <row r="65" spans="1:10" ht="4.5" customHeight="1">
      <c r="A65" s="12"/>
      <c r="D65" s="3"/>
      <c r="F65" s="3"/>
      <c r="H65" s="3"/>
      <c r="J65" s="3"/>
    </row>
    <row r="66" spans="1:10" s="32" customFormat="1" ht="12" customHeight="1">
      <c r="A66" s="30"/>
      <c r="B66" s="31">
        <v>51</v>
      </c>
      <c r="D66" s="31">
        <v>52</v>
      </c>
      <c r="E66" s="31"/>
      <c r="F66" s="31">
        <v>53</v>
      </c>
      <c r="G66" s="31"/>
      <c r="H66" s="31">
        <v>54</v>
      </c>
      <c r="I66" s="6"/>
      <c r="J66" s="31">
        <v>55</v>
      </c>
    </row>
    <row r="67" spans="1:10" ht="90" customHeight="1">
      <c r="A67" s="7"/>
      <c r="B67" s="8"/>
      <c r="C67" s="22"/>
      <c r="D67" s="8"/>
      <c r="E67" s="22"/>
      <c r="F67" s="8"/>
      <c r="G67" s="27"/>
      <c r="H67" s="8"/>
      <c r="I67" s="27"/>
      <c r="J67" s="8"/>
    </row>
    <row r="68" spans="2:10" ht="9" customHeight="1">
      <c r="B68" s="3"/>
      <c r="D68" s="3"/>
      <c r="F68" s="3"/>
      <c r="H68" s="3"/>
      <c r="J68" s="3"/>
    </row>
    <row r="69" spans="1:11" s="11" customFormat="1" ht="14.25">
      <c r="A69" s="9"/>
      <c r="B69" s="10"/>
      <c r="C69" s="23">
        <f>IF(B69="","",IF(B69="Greer Garson",1))</f>
      </c>
      <c r="D69" s="10"/>
      <c r="E69" s="23">
        <f>IF(D69="","",IF(D69="Wallace Beery",1))</f>
      </c>
      <c r="F69" s="10"/>
      <c r="G69" s="23">
        <f>IF(F69="","",IF(F69="Haing S Ngor",1))</f>
      </c>
      <c r="H69" s="10"/>
      <c r="I69" s="23">
        <f>IF(H69="","",IF(H69="emil jannings",1))</f>
      </c>
      <c r="J69" s="10"/>
      <c r="K69" s="23">
        <f>IF(J69="","",IF(J69="Lila Kedrova",1))</f>
      </c>
    </row>
    <row r="70" spans="1:11" s="19" customFormat="1" ht="12.75">
      <c r="A70" s="17"/>
      <c r="B70" s="18">
        <f>IF(B69="","",IF(B69="Greer Garson","Correcto"))</f>
      </c>
      <c r="C70" s="20"/>
      <c r="D70" s="18">
        <f>IF(D69="","",IF(D69="Wallace Beery","Correcto"))</f>
      </c>
      <c r="E70" s="20"/>
      <c r="F70" s="18">
        <f>IF(F69="","",IF(F69="Haing S Ngor","Correcto"))</f>
      </c>
      <c r="G70" s="20"/>
      <c r="H70" s="18">
        <f>IF(H69="","",IF(H69="emil jannings","Correcto"))</f>
      </c>
      <c r="I70" s="20"/>
      <c r="J70" s="18">
        <f>IF(J69="","",IF(J69="Lila Kedrova","Correcto"))</f>
      </c>
      <c r="K70" s="20"/>
    </row>
    <row r="71" spans="1:10" ht="4.5" customHeight="1">
      <c r="A71" s="12"/>
      <c r="D71" s="3"/>
      <c r="F71" s="3"/>
      <c r="H71" s="3"/>
      <c r="J71" s="3"/>
    </row>
    <row r="72" spans="1:10" s="32" customFormat="1" ht="12" customHeight="1">
      <c r="A72" s="30"/>
      <c r="B72" s="31">
        <v>56</v>
      </c>
      <c r="D72" s="31">
        <v>57</v>
      </c>
      <c r="E72" s="31"/>
      <c r="F72" s="31">
        <v>58</v>
      </c>
      <c r="G72" s="31"/>
      <c r="H72" s="31">
        <v>59</v>
      </c>
      <c r="I72" s="6"/>
      <c r="J72" s="31">
        <v>60</v>
      </c>
    </row>
    <row r="73" spans="1:10" ht="90" customHeight="1">
      <c r="A73" s="7"/>
      <c r="B73" s="8"/>
      <c r="C73" s="22"/>
      <c r="D73" s="8"/>
      <c r="E73" s="22"/>
      <c r="F73" s="8"/>
      <c r="G73" s="27"/>
      <c r="H73" s="8"/>
      <c r="I73" s="27"/>
      <c r="J73" s="8"/>
    </row>
    <row r="74" spans="2:10" ht="9" customHeight="1">
      <c r="B74" s="3"/>
      <c r="D74" s="3"/>
      <c r="F74" s="3"/>
      <c r="H74" s="3"/>
      <c r="J74" s="3"/>
    </row>
    <row r="75" spans="1:11" s="11" customFormat="1" ht="14.25">
      <c r="A75" s="9"/>
      <c r="B75" s="10"/>
      <c r="C75" s="23">
        <f>IF(B75="","",IF(B75="Ben Kingsley",1))</f>
      </c>
      <c r="D75" s="10"/>
      <c r="E75" s="23">
        <f>IF(D75="","",IF(D75="Rita Moreno",1))</f>
      </c>
      <c r="F75" s="10"/>
      <c r="G75" s="23">
        <f>IF(F75="","",IF(F75="Spencer Tracy",1))</f>
      </c>
      <c r="H75" s="10"/>
      <c r="I75" s="23">
        <f>IF(H75="","",IF(H75="Fredric March",1))</f>
      </c>
      <c r="J75" s="10"/>
      <c r="K75" s="23">
        <f>IF(J75="","",IF(J75="Helen Hayes",1))</f>
      </c>
    </row>
    <row r="76" spans="1:11" s="19" customFormat="1" ht="12.75">
      <c r="A76" s="17"/>
      <c r="B76" s="18">
        <f>IF(B75="","",IF(B75="Ben Kingsley","Correcto"))</f>
      </c>
      <c r="C76" s="20"/>
      <c r="D76" s="18">
        <f>IF(D75="","",IF(D75="Rita Moreno","Correcto"))</f>
      </c>
      <c r="E76" s="20"/>
      <c r="F76" s="18">
        <f>IF(F75="","",IF(F75="Spencer Tracy","Correcto"))</f>
      </c>
      <c r="G76" s="20"/>
      <c r="H76" s="18">
        <f>IF(H75="","",IF(H75="Fredric March","Correcto"))</f>
      </c>
      <c r="I76" s="20"/>
      <c r="J76" s="18">
        <f>IF(J75="","",IF(J75="Helen Hayes","Correcto"))</f>
      </c>
      <c r="K76" s="20"/>
    </row>
    <row r="77" spans="1:10" ht="4.5" customHeight="1">
      <c r="A77" s="12"/>
      <c r="D77" s="3"/>
      <c r="F77" s="3"/>
      <c r="H77" s="3"/>
      <c r="J77" s="3"/>
    </row>
    <row r="78" spans="1:10" s="32" customFormat="1" ht="12" customHeight="1">
      <c r="A78" s="30"/>
      <c r="B78" s="31">
        <v>61</v>
      </c>
      <c r="D78" s="31">
        <v>62</v>
      </c>
      <c r="E78" s="31"/>
      <c r="F78" s="31">
        <v>63</v>
      </c>
      <c r="G78" s="31"/>
      <c r="H78" s="31">
        <v>64</v>
      </c>
      <c r="I78" s="6"/>
      <c r="J78" s="31">
        <v>65</v>
      </c>
    </row>
    <row r="79" spans="1:10" ht="90" customHeight="1">
      <c r="A79" s="7"/>
      <c r="B79" s="8"/>
      <c r="C79" s="22"/>
      <c r="D79" s="8"/>
      <c r="E79" s="22"/>
      <c r="F79" s="8"/>
      <c r="G79" s="27"/>
      <c r="H79" s="8"/>
      <c r="I79" s="27"/>
      <c r="J79" s="8"/>
    </row>
    <row r="80" spans="2:10" ht="9" customHeight="1">
      <c r="B80" s="3"/>
      <c r="D80" s="3"/>
      <c r="F80" s="3"/>
      <c r="H80" s="3"/>
      <c r="J80" s="3"/>
    </row>
    <row r="81" spans="1:11" s="11" customFormat="1" ht="14.25">
      <c r="A81" s="9"/>
      <c r="B81" s="10"/>
      <c r="C81" s="23">
        <f>IF(B81="","",IF(B81="Meryl Streep",1))</f>
      </c>
      <c r="D81" s="10"/>
      <c r="E81" s="23">
        <f>IF(D81="","",IF(D81="Eileen Heckart",1))</f>
      </c>
      <c r="F81" s="10"/>
      <c r="G81" s="23">
        <f>IF(F81="","",IF(F81="Joel Grey",1))</f>
      </c>
      <c r="H81" s="10"/>
      <c r="I81" s="23">
        <f>IF(H81="","",IF(H81="Charles Laughton",1))</f>
      </c>
      <c r="J81" s="10"/>
      <c r="K81" s="23">
        <f>IF(J81="","",IF(J81="Ed Begley",1))</f>
      </c>
    </row>
    <row r="82" spans="1:11" s="19" customFormat="1" ht="12.75">
      <c r="A82" s="17"/>
      <c r="B82" s="18">
        <f>IF(B81="","",IF(B81="Meryl Streep","Correcto"))</f>
      </c>
      <c r="C82" s="20"/>
      <c r="D82" s="18">
        <f>IF(D81="","",IF(D81="Eileen Heckart","Correcto"))</f>
      </c>
      <c r="E82" s="20"/>
      <c r="F82" s="18">
        <f>IF(F81="","",IF(F81="Joel Grey","Correcto"))</f>
      </c>
      <c r="G82" s="20"/>
      <c r="H82" s="18">
        <f>IF(H81="","",IF(H81="Charles Laughton","Correcto"))</f>
      </c>
      <c r="I82" s="20"/>
      <c r="J82" s="18">
        <f>IF(J81="","",IF(J81="Ed Begley","Correcto"))</f>
      </c>
      <c r="K82" s="20"/>
    </row>
    <row r="83" spans="1:10" ht="4.5" customHeight="1">
      <c r="A83" s="12"/>
      <c r="D83" s="3"/>
      <c r="F83" s="3"/>
      <c r="H83" s="3"/>
      <c r="J83" s="3"/>
    </row>
    <row r="84" spans="1:10" s="32" customFormat="1" ht="12" customHeight="1">
      <c r="A84" s="30"/>
      <c r="B84" s="31">
        <v>66</v>
      </c>
      <c r="D84" s="31">
        <v>67</v>
      </c>
      <c r="E84" s="31"/>
      <c r="F84" s="31">
        <v>68</v>
      </c>
      <c r="G84" s="31"/>
      <c r="H84" s="31">
        <v>69</v>
      </c>
      <c r="I84" s="6"/>
      <c r="J84" s="31">
        <v>70</v>
      </c>
    </row>
    <row r="85" spans="1:10" ht="90" customHeight="1">
      <c r="A85" s="7"/>
      <c r="B85" s="8"/>
      <c r="C85" s="22"/>
      <c r="D85" s="8"/>
      <c r="E85" s="22"/>
      <c r="F85" s="8"/>
      <c r="G85" s="27"/>
      <c r="H85" s="8"/>
      <c r="I85" s="27"/>
      <c r="J85" s="8"/>
    </row>
    <row r="86" spans="2:10" ht="9" customHeight="1">
      <c r="B86" s="3"/>
      <c r="D86" s="3"/>
      <c r="F86" s="3"/>
      <c r="H86" s="3"/>
      <c r="J86" s="3"/>
    </row>
    <row r="87" spans="1:11" s="11" customFormat="1" ht="14.25">
      <c r="A87" s="9"/>
      <c r="B87" s="10"/>
      <c r="C87" s="23">
        <f>IF(B87="","",IF(B87="Jim Broadbent",1))</f>
      </c>
      <c r="D87" s="10"/>
      <c r="E87" s="23">
        <f>IF(D87="","",IF(D87="John Houseman",1))</f>
      </c>
      <c r="F87" s="10"/>
      <c r="G87" s="23">
        <f>IF(F87="","",IF(F87="Linda Hunt",1))</f>
      </c>
      <c r="H87" s="10"/>
      <c r="I87" s="23">
        <f>IF(H87="","",IF(H87="Mary Steenburgen",1))</f>
      </c>
      <c r="J87" s="10"/>
      <c r="K87" s="23">
        <f>IF(J87="","",IF(J87="Tatum ONeal",1))</f>
      </c>
    </row>
    <row r="88" spans="1:11" s="19" customFormat="1" ht="12.75">
      <c r="A88" s="17"/>
      <c r="B88" s="18">
        <f>IF(B87="","",IF(B87="Jim Broadbent","Correcto"))</f>
      </c>
      <c r="C88" s="20"/>
      <c r="D88" s="18">
        <f>IF(D87="","",IF(D87="John Houseman","Correcto"))</f>
      </c>
      <c r="E88" s="20"/>
      <c r="F88" s="18">
        <f>IF(F87="","",IF(F87="Linda Hunt","Correcto"))</f>
      </c>
      <c r="G88" s="20"/>
      <c r="H88" s="18">
        <f>IF(H87="","",IF(H87="Mary Steenburgen","Correcto"))</f>
      </c>
      <c r="I88" s="20"/>
      <c r="J88" s="18">
        <f>IF(J87="","",IF(J87="Tatum ONeal","Correcto"))</f>
      </c>
      <c r="K88" s="20"/>
    </row>
    <row r="89" spans="1:10" ht="4.5" customHeight="1">
      <c r="A89" s="12"/>
      <c r="D89" s="3"/>
      <c r="F89" s="3"/>
      <c r="H89" s="3"/>
      <c r="J89" s="3"/>
    </row>
    <row r="90" spans="1:10" s="32" customFormat="1" ht="12" customHeight="1">
      <c r="A90" s="30"/>
      <c r="B90" s="31">
        <v>71</v>
      </c>
      <c r="D90" s="31">
        <v>72</v>
      </c>
      <c r="E90" s="31"/>
      <c r="F90" s="31">
        <v>73</v>
      </c>
      <c r="G90" s="31"/>
      <c r="H90" s="31">
        <v>74</v>
      </c>
      <c r="I90" s="6"/>
      <c r="J90" s="31">
        <v>75</v>
      </c>
    </row>
    <row r="91" spans="1:10" ht="90" customHeight="1">
      <c r="A91" s="7"/>
      <c r="B91" s="8"/>
      <c r="C91" s="22"/>
      <c r="D91" s="8"/>
      <c r="E91" s="22"/>
      <c r="F91" s="8"/>
      <c r="G91" s="27"/>
      <c r="H91" s="8"/>
      <c r="I91" s="27"/>
      <c r="J91" s="8"/>
    </row>
    <row r="92" spans="2:10" ht="9" customHeight="1">
      <c r="B92" s="3"/>
      <c r="D92" s="3"/>
      <c r="F92" s="3"/>
      <c r="H92" s="3"/>
      <c r="J92" s="3"/>
    </row>
    <row r="93" spans="1:11" s="11" customFormat="1" ht="14.25">
      <c r="A93" s="9"/>
      <c r="B93" s="10"/>
      <c r="C93" s="23">
        <f>IF(B93="","",IF(B93="Cliff Robertson",1))</f>
      </c>
      <c r="D93" s="10"/>
      <c r="E93" s="23">
        <f>IF(D93="","",IF(D93="Estelle Parsons",1))</f>
      </c>
      <c r="F93" s="10"/>
      <c r="G93" s="23">
        <f>IF(F93="","",IF(F93="John Mills",1))</f>
      </c>
      <c r="H93" s="10"/>
      <c r="I93" s="23">
        <f>IF(H93="","",IF(H93="Jennifer Connelly",1))</f>
      </c>
      <c r="J93" s="10"/>
      <c r="K93" s="23">
        <f>IF(J93="","",IF(J93="Marie Dressler",1))</f>
      </c>
    </row>
    <row r="94" spans="1:11" s="19" customFormat="1" ht="12.75">
      <c r="A94" s="17"/>
      <c r="B94" s="18">
        <f>IF(B93="","",IF(B93="Cliff Robertson","Correcto"))</f>
      </c>
      <c r="C94" s="20"/>
      <c r="D94" s="18">
        <f>IF(D93="","",IF(D93="Estelle Parsons","Correcto"))</f>
      </c>
      <c r="E94" s="20"/>
      <c r="F94" s="18">
        <f>IF(F93="","",IF(F93="John Mills","Correcto"))</f>
      </c>
      <c r="G94" s="20"/>
      <c r="H94" s="18">
        <f>IF(H93="","",IF(H93="Jennifer Connelly","Correcto"))</f>
      </c>
      <c r="I94" s="20"/>
      <c r="J94" s="18">
        <f>IF(J93="","",IF(J93="Marie Dressler","Correcto"))</f>
      </c>
      <c r="K94" s="20"/>
    </row>
    <row r="95" spans="1:10" ht="4.5" customHeight="1">
      <c r="A95" s="12"/>
      <c r="D95" s="3"/>
      <c r="F95" s="3"/>
      <c r="H95" s="3"/>
      <c r="J95" s="3"/>
    </row>
    <row r="96" spans="1:10" s="32" customFormat="1" ht="12" customHeight="1">
      <c r="A96" s="30"/>
      <c r="B96" s="31">
        <v>76</v>
      </c>
      <c r="D96" s="31">
        <v>77</v>
      </c>
      <c r="E96" s="31"/>
      <c r="F96" s="31">
        <v>78</v>
      </c>
      <c r="G96" s="31"/>
      <c r="H96" s="31">
        <v>79</v>
      </c>
      <c r="I96" s="6"/>
      <c r="J96" s="31">
        <v>80</v>
      </c>
    </row>
    <row r="97" spans="1:10" ht="90" customHeight="1">
      <c r="A97" s="7"/>
      <c r="B97" s="8"/>
      <c r="C97" s="22"/>
      <c r="D97" s="8"/>
      <c r="E97" s="22"/>
      <c r="F97" s="8"/>
      <c r="G97" s="27"/>
      <c r="H97" s="8"/>
      <c r="I97" s="27"/>
      <c r="J97" s="8"/>
    </row>
    <row r="98" spans="2:10" ht="9" customHeight="1">
      <c r="B98" s="3"/>
      <c r="D98" s="3"/>
      <c r="F98" s="3"/>
      <c r="H98" s="3"/>
      <c r="J98" s="3"/>
    </row>
    <row r="99" spans="1:11" s="11" customFormat="1" ht="14.25">
      <c r="A99" s="9"/>
      <c r="B99" s="10"/>
      <c r="C99" s="23">
        <f>IF(B99="","",IF(B99="Maureen Stapleton",1))</f>
      </c>
      <c r="D99" s="10"/>
      <c r="E99" s="23">
        <f>IF(D99="","",IF(D99="George C Scott",1))</f>
      </c>
      <c r="F99" s="10"/>
      <c r="G99" s="23">
        <f>IF(F99="","",IF(F99="Anne Baxter",1))</f>
      </c>
      <c r="H99" s="10"/>
      <c r="I99" s="23">
        <f>IF(H99="","",IF(H99="Charles Coburn",1))</f>
      </c>
      <c r="J99" s="10"/>
      <c r="K99" s="23">
        <f>IF(J99="","",IF(J99="Harold Russell",1))</f>
      </c>
    </row>
    <row r="100" spans="1:11" s="19" customFormat="1" ht="12.75">
      <c r="A100" s="17"/>
      <c r="B100" s="18">
        <f>IF(B99="","",IF(B99="Maureen Stapleton","Correcto"))</f>
      </c>
      <c r="C100" s="20"/>
      <c r="D100" s="18">
        <f>IF(D99="","",IF(D99="George C Scott","Correcto"))</f>
      </c>
      <c r="E100" s="20"/>
      <c r="F100" s="18">
        <f>IF(F99="","",IF(F99="Anne Baxter","Correcto"))</f>
      </c>
      <c r="G100" s="20"/>
      <c r="H100" s="18">
        <f>IF(H99="","",IF(H99="Charles Coburn","Correcto"))</f>
      </c>
      <c r="I100" s="20"/>
      <c r="J100" s="18">
        <f>IF(J99="","",IF(J99="Harold Russell","Correcto"))</f>
      </c>
      <c r="K100" s="20"/>
    </row>
    <row r="101" spans="1:10" ht="4.5" customHeight="1">
      <c r="A101" s="12"/>
      <c r="D101" s="3"/>
      <c r="F101" s="3"/>
      <c r="H101" s="3"/>
      <c r="J101" s="3"/>
    </row>
    <row r="102" spans="1:10" s="32" customFormat="1" ht="12" customHeight="1">
      <c r="A102" s="30"/>
      <c r="B102" s="31">
        <v>81</v>
      </c>
      <c r="D102" s="31">
        <v>82</v>
      </c>
      <c r="E102" s="31"/>
      <c r="F102" s="31">
        <v>83</v>
      </c>
      <c r="G102" s="31"/>
      <c r="H102" s="31">
        <v>84</v>
      </c>
      <c r="I102" s="6"/>
      <c r="J102" s="31">
        <v>85</v>
      </c>
    </row>
    <row r="103" spans="1:10" ht="90" customHeight="1">
      <c r="A103" s="7"/>
      <c r="B103" s="8"/>
      <c r="C103" s="22"/>
      <c r="D103" s="8"/>
      <c r="E103" s="22"/>
      <c r="F103" s="8"/>
      <c r="G103" s="27"/>
      <c r="H103" s="8"/>
      <c r="I103" s="27"/>
      <c r="J103" s="8"/>
    </row>
    <row r="104" spans="2:10" ht="9" customHeight="1">
      <c r="B104" s="3"/>
      <c r="D104" s="3"/>
      <c r="F104" s="3"/>
      <c r="H104" s="3"/>
      <c r="J104" s="3"/>
    </row>
    <row r="105" spans="1:11" s="11" customFormat="1" ht="14.25">
      <c r="A105" s="9"/>
      <c r="B105" s="10"/>
      <c r="C105" s="23">
        <f>IF(B105="","",IF(B105="Joan Crawford",1))</f>
      </c>
      <c r="D105" s="10"/>
      <c r="E105" s="23">
        <f>IF(D105="","",IF(D105="Lee Marvin",1))</f>
      </c>
      <c r="F105" s="10"/>
      <c r="G105" s="23">
        <f>IF(F105="","",IF(F105="Katharine Hepburn",1))</f>
      </c>
      <c r="H105" s="10"/>
      <c r="I105" s="23">
        <f>IF(H105="","",IF(H105="Martin Balsam",1))</f>
      </c>
      <c r="J105" s="10"/>
      <c r="K105" s="23">
        <f>IF(J105="","",IF(J105="Paul Lukas",1))</f>
      </c>
    </row>
    <row r="106" spans="1:11" s="19" customFormat="1" ht="12.75">
      <c r="A106" s="17"/>
      <c r="B106" s="18">
        <f>IF(B105="","",IF(B105="Joan Crawford","Correcto"))</f>
      </c>
      <c r="C106" s="20"/>
      <c r="D106" s="18">
        <f>IF(D105="","",IF(D105="Lee Marvin","Correcto"))</f>
      </c>
      <c r="E106" s="20"/>
      <c r="F106" s="18">
        <f>IF(F105="","",IF(F105="Katharine Hepburn","Correcto"))</f>
      </c>
      <c r="G106" s="20"/>
      <c r="H106" s="18">
        <f>IF(H105="","",IF(H105="Martin Balsam","Correcto"))</f>
      </c>
      <c r="I106" s="20"/>
      <c r="J106" s="18">
        <f>IF(J105="","",IF(J105="Paul Lukas","Correcto"))</f>
      </c>
      <c r="K106" s="20"/>
    </row>
    <row r="107" spans="1:10" ht="4.5" customHeight="1">
      <c r="A107" s="12"/>
      <c r="D107" s="3"/>
      <c r="F107" s="3"/>
      <c r="H107" s="3"/>
      <c r="J107" s="3"/>
    </row>
    <row r="108" spans="1:10" s="32" customFormat="1" ht="12" customHeight="1">
      <c r="A108" s="30"/>
      <c r="B108" s="31">
        <v>86</v>
      </c>
      <c r="D108" s="31">
        <v>87</v>
      </c>
      <c r="E108" s="31"/>
      <c r="F108" s="31">
        <v>88</v>
      </c>
      <c r="G108" s="31"/>
      <c r="H108" s="31">
        <v>89</v>
      </c>
      <c r="I108" s="6"/>
      <c r="J108" s="31">
        <v>90</v>
      </c>
    </row>
    <row r="109" spans="1:10" ht="90" customHeight="1">
      <c r="A109" s="7"/>
      <c r="B109" s="8"/>
      <c r="C109" s="22"/>
      <c r="D109" s="8"/>
      <c r="E109" s="22"/>
      <c r="F109" s="8"/>
      <c r="G109" s="27"/>
      <c r="H109" s="8"/>
      <c r="I109" s="27"/>
      <c r="J109" s="8"/>
    </row>
    <row r="110" spans="2:10" ht="9" customHeight="1">
      <c r="B110" s="3"/>
      <c r="D110" s="3"/>
      <c r="F110" s="3"/>
      <c r="H110" s="3"/>
      <c r="J110" s="3"/>
    </row>
    <row r="111" spans="1:11" s="11" customFormat="1" ht="14.25">
      <c r="A111" s="9"/>
      <c r="B111" s="10"/>
      <c r="C111" s="23">
        <f>IF(B111="","",IF(B111="Sandy Dennis",1))</f>
      </c>
      <c r="D111" s="10"/>
      <c r="E111" s="23">
        <f>IF(D111="","",IF(D111="Shelley Winters",1))</f>
      </c>
      <c r="F111" s="10"/>
      <c r="G111" s="23">
        <f>IF(F111="","",IF(F111="Gregory Peck",1))</f>
      </c>
      <c r="H111" s="10"/>
      <c r="I111" s="23">
        <f>IF(H111="","",IF(H111="Alice Brady",1))</f>
      </c>
      <c r="J111" s="10"/>
      <c r="K111" s="23">
        <f>IF(J111="","",IF(J111="Cloris Leachman",1))</f>
      </c>
    </row>
    <row r="112" spans="1:11" s="19" customFormat="1" ht="12.75">
      <c r="A112" s="17"/>
      <c r="B112" s="18">
        <f>IF(B111="","",IF(B111="Sandy Dennis","Correcto"))</f>
      </c>
      <c r="C112" s="20"/>
      <c r="D112" s="18">
        <f>IF(D111="","",IF(D111="Shelley Winters","Correcto"))</f>
      </c>
      <c r="E112" s="20"/>
      <c r="F112" s="18">
        <f>IF(F111="","",IF(F111="Gregory Peck","Correcto"))</f>
      </c>
      <c r="G112" s="20"/>
      <c r="H112" s="18">
        <f>IF(H111="","",IF(H111="Alice Brady","Correcto"))</f>
      </c>
      <c r="I112" s="20"/>
      <c r="J112" s="18">
        <f>IF(J111="","",IF(J111="Cloris Leachman","Correcto"))</f>
      </c>
      <c r="K112" s="20"/>
    </row>
    <row r="113" spans="1:10" ht="4.5" customHeight="1">
      <c r="A113" s="12"/>
      <c r="D113" s="3"/>
      <c r="F113" s="3"/>
      <c r="H113" s="3"/>
      <c r="J113" s="3"/>
    </row>
    <row r="114" spans="1:10" s="32" customFormat="1" ht="12" customHeight="1">
      <c r="A114" s="30"/>
      <c r="B114" s="31">
        <v>91</v>
      </c>
      <c r="D114" s="31">
        <v>92</v>
      </c>
      <c r="E114" s="31"/>
      <c r="F114" s="31">
        <v>93</v>
      </c>
      <c r="G114" s="31"/>
      <c r="H114" s="31">
        <v>94</v>
      </c>
      <c r="I114" s="6"/>
      <c r="J114" s="31">
        <v>95</v>
      </c>
    </row>
    <row r="115" spans="1:10" ht="90" customHeight="1">
      <c r="A115" s="7"/>
      <c r="B115" s="8"/>
      <c r="C115" s="22"/>
      <c r="D115" s="8"/>
      <c r="E115" s="22"/>
      <c r="F115" s="8"/>
      <c r="G115" s="27"/>
      <c r="H115" s="8"/>
      <c r="I115" s="27"/>
      <c r="J115" s="8"/>
    </row>
    <row r="116" spans="2:10" ht="9" customHeight="1">
      <c r="B116" s="3"/>
      <c r="D116" s="3"/>
      <c r="F116" s="3"/>
      <c r="H116" s="3"/>
      <c r="J116" s="3"/>
    </row>
    <row r="117" spans="1:11" s="11" customFormat="1" ht="14.25">
      <c r="A117" s="9"/>
      <c r="B117" s="10"/>
      <c r="C117" s="23">
        <f>IF(B117="","",IF(B117="jessica lange",1))</f>
      </c>
      <c r="D117" s="10"/>
      <c r="E117" s="23">
        <f>IF(D117="","",IF(D117="Margaret Rutherford",1))</f>
      </c>
      <c r="F117" s="10"/>
      <c r="G117" s="23">
        <f>IF(F117="","",IF(F117="Paul Scofield",1))</f>
      </c>
      <c r="H117" s="10"/>
      <c r="I117" s="23">
        <f>IF(H117="","",IF(H117="Goldie Hawn",1))</f>
      </c>
      <c r="J117" s="10"/>
      <c r="K117" s="23">
        <f>IF(J117="","",IF(J117="Maggie Smith",1))</f>
      </c>
    </row>
    <row r="118" spans="1:11" s="19" customFormat="1" ht="12.75">
      <c r="A118" s="17"/>
      <c r="B118" s="18">
        <f>IF(B117="","",IF(B117="jessica lange","Correcto"))</f>
      </c>
      <c r="C118" s="20"/>
      <c r="D118" s="18">
        <f>IF(D117="","",IF(D117="Margaret Rutherford","Correcto"))</f>
      </c>
      <c r="E118" s="20"/>
      <c r="F118" s="18">
        <f>IF(F117="","",IF(F117="Paul Scofield","Correcto"))</f>
      </c>
      <c r="G118" s="20"/>
      <c r="H118" s="18">
        <f>IF(H117="","",IF(H117="Goldie Hawn","Correcto"))</f>
      </c>
      <c r="I118" s="20"/>
      <c r="J118" s="18">
        <f>IF(J117="","",IF(J117="Maggie Smith","Correcto"))</f>
      </c>
      <c r="K118" s="20"/>
    </row>
    <row r="119" spans="1:10" ht="4.5" customHeight="1">
      <c r="A119" s="12"/>
      <c r="D119" s="3"/>
      <c r="F119" s="3"/>
      <c r="H119" s="3"/>
      <c r="J119" s="3"/>
    </row>
    <row r="120" spans="1:10" s="32" customFormat="1" ht="12" customHeight="1">
      <c r="A120" s="30"/>
      <c r="B120" s="31">
        <v>96</v>
      </c>
      <c r="D120" s="31">
        <v>97</v>
      </c>
      <c r="E120" s="31"/>
      <c r="F120" s="31">
        <v>98</v>
      </c>
      <c r="G120" s="31"/>
      <c r="H120" s="31">
        <v>99</v>
      </c>
      <c r="I120" s="6"/>
      <c r="J120" s="31">
        <v>100</v>
      </c>
    </row>
    <row r="121" spans="1:10" ht="90" customHeight="1">
      <c r="A121" s="7"/>
      <c r="B121" s="8"/>
      <c r="C121" s="22"/>
      <c r="D121" s="8"/>
      <c r="E121" s="22"/>
      <c r="F121" s="8"/>
      <c r="G121" s="27"/>
      <c r="H121" s="8"/>
      <c r="I121" s="27"/>
      <c r="J121" s="8"/>
    </row>
    <row r="122" spans="2:10" ht="9" customHeight="1">
      <c r="B122" s="3"/>
      <c r="D122" s="3"/>
      <c r="F122" s="3"/>
      <c r="H122" s="3"/>
      <c r="J122" s="3"/>
    </row>
    <row r="123" spans="1:11" s="11" customFormat="1" ht="14.25">
      <c r="A123" s="9"/>
      <c r="B123" s="10"/>
      <c r="C123" s="23">
        <f>IF(B123="","",IF(B123="Patricia Neal",1))</f>
      </c>
      <c r="D123" s="10"/>
      <c r="E123" s="23">
        <f>IF(D123="","",IF(D123="Walter Brennan",1))</f>
      </c>
      <c r="F123" s="10"/>
      <c r="G123" s="23">
        <f>IF(F123="","",IF(F123="Marlee Matlin",1))</f>
      </c>
      <c r="H123" s="10"/>
      <c r="I123" s="23">
        <f>IF(H123="","",IF(H123="Glenda Jackson",1))</f>
      </c>
      <c r="J123" s="10"/>
      <c r="K123" s="23">
        <f>IF(J123="","",IF(J123="Art Carney",1))</f>
      </c>
    </row>
    <row r="124" spans="1:11" s="19" customFormat="1" ht="12.75">
      <c r="A124" s="17"/>
      <c r="B124" s="18">
        <f>IF(B123="","",IF(B123="Patricia Neal","Correcto"))</f>
      </c>
      <c r="C124" s="20"/>
      <c r="D124" s="18">
        <f>IF(D123="","",IF(D123="Walter Brennan","Correcto"))</f>
      </c>
      <c r="E124" s="20"/>
      <c r="F124" s="18">
        <f>IF(F123="","",IF(F123="Marlee Matlin","Correcto"))</f>
      </c>
      <c r="G124" s="20"/>
      <c r="H124" s="18">
        <f>IF(H123="","",IF(H123="Glenda Jackson","Correcto"))</f>
      </c>
      <c r="I124" s="20"/>
      <c r="J124" s="18">
        <f>IF(J123="","",IF(J123="Art Carney","Correcto"))</f>
      </c>
      <c r="K124" s="20"/>
    </row>
    <row r="125" spans="1:10" ht="4.5" customHeight="1">
      <c r="A125" s="12"/>
      <c r="D125" s="3"/>
      <c r="F125" s="3"/>
      <c r="H125" s="3"/>
      <c r="J125" s="3"/>
    </row>
    <row r="126" spans="1:10" s="32" customFormat="1" ht="12" customHeight="1">
      <c r="A126" s="30"/>
      <c r="B126" s="31">
        <v>101</v>
      </c>
      <c r="D126" s="31">
        <v>102</v>
      </c>
      <c r="E126" s="31"/>
      <c r="F126" s="31">
        <v>103</v>
      </c>
      <c r="G126" s="31"/>
      <c r="H126" s="31">
        <v>104</v>
      </c>
      <c r="I126" s="6"/>
      <c r="J126" s="31">
        <v>105</v>
      </c>
    </row>
    <row r="127" spans="1:10" ht="90" customHeight="1">
      <c r="A127" s="7"/>
      <c r="B127" s="8"/>
      <c r="C127" s="22"/>
      <c r="D127" s="8"/>
      <c r="E127" s="22"/>
      <c r="F127" s="8"/>
      <c r="G127" s="27"/>
      <c r="H127" s="8"/>
      <c r="I127" s="27"/>
      <c r="J127" s="8"/>
    </row>
    <row r="128" spans="2:10" ht="9" customHeight="1">
      <c r="B128" s="3"/>
      <c r="D128" s="3"/>
      <c r="F128" s="3"/>
      <c r="H128" s="3"/>
      <c r="J128" s="3"/>
    </row>
    <row r="129" spans="1:11" s="11" customFormat="1" ht="14.25">
      <c r="A129" s="9"/>
      <c r="B129" s="10"/>
      <c r="C129" s="23">
        <f>IF(B129="","",IF(B129="Bette Davis",1))</f>
      </c>
      <c r="D129" s="10"/>
      <c r="E129" s="23">
        <f>IF(D129="","",IF(D129="Ruth Gordon",1))</f>
      </c>
      <c r="F129" s="10"/>
      <c r="G129" s="23">
        <f>IF(F129="","",IF(F129="Jennifer Jones",1))</f>
      </c>
      <c r="H129" s="10"/>
      <c r="I129" s="23">
        <f>IF(H129="","",IF(H129="Barry Fitzgerald",1))</f>
      </c>
      <c r="J129" s="10"/>
      <c r="K129" s="23">
        <f>IF(J129="","",IF(J129="Gig Young",1))</f>
      </c>
    </row>
    <row r="130" spans="1:11" s="19" customFormat="1" ht="12.75">
      <c r="A130" s="17"/>
      <c r="B130" s="18">
        <f>IF(B129="","",IF(B129="Bette Davis","Correcto"))</f>
      </c>
      <c r="C130" s="20"/>
      <c r="D130" s="18">
        <f>IF(D129="","",IF(D129="Ruth Gordon","Correcto"))</f>
      </c>
      <c r="E130" s="20"/>
      <c r="F130" s="18">
        <f>IF(F129="","",IF(F129="Jennifer Jones","Correcto"))</f>
      </c>
      <c r="G130" s="20"/>
      <c r="H130" s="18">
        <f>IF(H129="","",IF(H129="Barry Fitzgerald","Correcto"))</f>
      </c>
      <c r="I130" s="20"/>
      <c r="J130" s="18">
        <f>IF(J129="","",IF(J129="Gig Young","Correcto"))</f>
      </c>
      <c r="K130" s="20"/>
    </row>
    <row r="131" spans="1:10" ht="4.5" customHeight="1">
      <c r="A131" s="12"/>
      <c r="D131" s="3"/>
      <c r="F131" s="3"/>
      <c r="H131" s="3"/>
      <c r="J131" s="3"/>
    </row>
    <row r="132" spans="1:10" s="32" customFormat="1" ht="12" customHeight="1">
      <c r="A132" s="30"/>
      <c r="B132" s="31">
        <v>106</v>
      </c>
      <c r="D132" s="31">
        <v>107</v>
      </c>
      <c r="E132" s="31"/>
      <c r="F132" s="31">
        <v>108</v>
      </c>
      <c r="G132" s="31"/>
      <c r="H132" s="31">
        <v>109</v>
      </c>
      <c r="I132" s="6"/>
      <c r="J132" s="31">
        <v>110</v>
      </c>
    </row>
    <row r="133" spans="1:10" ht="90" customHeight="1">
      <c r="A133" s="7"/>
      <c r="B133" s="8"/>
      <c r="C133" s="22"/>
      <c r="D133" s="8"/>
      <c r="E133" s="22"/>
      <c r="F133" s="8"/>
      <c r="G133" s="27"/>
      <c r="H133" s="8"/>
      <c r="I133" s="27"/>
      <c r="J133" s="8"/>
    </row>
    <row r="134" spans="2:10" ht="9" customHeight="1">
      <c r="B134" s="3"/>
      <c r="D134" s="3"/>
      <c r="F134" s="3"/>
      <c r="H134" s="3"/>
      <c r="J134" s="3"/>
    </row>
    <row r="135" spans="1:11" s="11" customFormat="1" ht="14.25">
      <c r="A135" s="9"/>
      <c r="B135" s="10"/>
      <c r="C135" s="23">
        <f>IF(B135="","",IF(B135="Anne Bancroft",1))</f>
      </c>
      <c r="D135" s="10"/>
      <c r="E135" s="23">
        <f>IF(D135="","",IF(D135="Walter Matthau",1))</f>
      </c>
      <c r="F135" s="10"/>
      <c r="G135" s="23">
        <f>IF(F135="","",IF(F135="Ben Johnson",1))</f>
      </c>
      <c r="H135" s="10"/>
      <c r="I135" s="23">
        <f>IF(H135="","",IF(H135="Sidney Poitier",1))</f>
      </c>
      <c r="J135" s="10"/>
      <c r="K135" s="23">
        <f>IF(J135="","",IF(J135="Anne Revere",1))</f>
      </c>
    </row>
    <row r="136" spans="1:11" s="19" customFormat="1" ht="12.75">
      <c r="A136" s="17"/>
      <c r="B136" s="18">
        <f>IF(B135="","",IF(B135="Anne Bancroft","Correcto"))</f>
      </c>
      <c r="C136" s="20"/>
      <c r="D136" s="18">
        <f>IF(D135="","",IF(D135="Walter Matthau","Correcto"))</f>
      </c>
      <c r="E136" s="20"/>
      <c r="F136" s="18">
        <f>IF(F135="","",IF(F135="Ben Johnson","Correcto"))</f>
      </c>
      <c r="G136" s="20"/>
      <c r="H136" s="18">
        <f>IF(H135="","",IF(H135="Sidney Poitier","Correcto"))</f>
      </c>
      <c r="I136" s="20"/>
      <c r="J136" s="18">
        <f>IF(J135="","",IF(J135="Anne Revere","Correcto"))</f>
      </c>
      <c r="K136" s="20"/>
    </row>
    <row r="137" spans="1:10" ht="4.5" customHeight="1">
      <c r="A137" s="12"/>
      <c r="D137" s="3"/>
      <c r="F137" s="3"/>
      <c r="H137" s="3"/>
      <c r="J137" s="3"/>
    </row>
    <row r="138" spans="1:10" s="32" customFormat="1" ht="12" customHeight="1">
      <c r="A138" s="30"/>
      <c r="B138" s="31">
        <v>111</v>
      </c>
      <c r="D138" s="31">
        <v>112</v>
      </c>
      <c r="E138" s="31"/>
      <c r="F138" s="31">
        <v>113</v>
      </c>
      <c r="G138" s="31"/>
      <c r="H138" s="31">
        <v>114</v>
      </c>
      <c r="I138" s="6"/>
      <c r="J138" s="31">
        <v>115</v>
      </c>
    </row>
    <row r="139" spans="1:10" ht="90" customHeight="1">
      <c r="A139" s="7"/>
      <c r="B139" s="8"/>
      <c r="C139" s="22"/>
      <c r="D139" s="8"/>
      <c r="E139" s="22"/>
      <c r="F139" s="8"/>
      <c r="G139" s="27"/>
      <c r="H139" s="8"/>
      <c r="I139" s="27"/>
      <c r="J139" s="8"/>
    </row>
    <row r="140" spans="2:10" ht="9" customHeight="1">
      <c r="B140" s="3"/>
      <c r="D140" s="3"/>
      <c r="F140" s="3"/>
      <c r="H140" s="3"/>
      <c r="J140" s="3"/>
    </row>
    <row r="141" spans="1:11" s="11" customFormat="1" ht="14.25">
      <c r="A141" s="9"/>
      <c r="B141" s="10"/>
      <c r="C141" s="23">
        <f>IF(B141="","",IF(B141="Ellen Burstyn",1))</f>
      </c>
      <c r="D141" s="10"/>
      <c r="E141" s="23">
        <f>IF(D141="","",IF(D141="John Wayne",1))</f>
      </c>
      <c r="F141" s="10"/>
      <c r="G141" s="23">
        <f>IF(F141="","",IF(F141="Rex Harrison",1))</f>
      </c>
      <c r="H141" s="10"/>
      <c r="I141" s="23">
        <f>IF(H141="","",IF(H141="Norma Shearer",1))</f>
      </c>
      <c r="J141" s="10"/>
      <c r="K141" s="23">
        <f>IF(J141="","",IF(J141="Julie Christie",1))</f>
      </c>
    </row>
    <row r="142" spans="1:11" s="19" customFormat="1" ht="12.75">
      <c r="A142" s="17"/>
      <c r="B142" s="18">
        <f>IF(B141="","",IF(B141="Ellen Burstyn","Correcto"))</f>
      </c>
      <c r="C142" s="20"/>
      <c r="D142" s="18">
        <f>IF(D141="","",IF(D141="John Wayne","Correcto"))</f>
      </c>
      <c r="E142" s="20"/>
      <c r="F142" s="18">
        <f>IF(F141="","",IF(F141="Rex Harrison","Correcto"))</f>
      </c>
      <c r="G142" s="20"/>
      <c r="H142" s="18">
        <f>IF(H141="","",IF(H141="Norma Shearer","Correcto"))</f>
      </c>
      <c r="I142" s="20"/>
      <c r="J142" s="18">
        <f>IF(J141="","",IF(J141="Julie Christie","Correcto"))</f>
      </c>
      <c r="K142" s="20"/>
    </row>
    <row r="143" spans="1:10" ht="4.5" customHeight="1">
      <c r="A143" s="12"/>
      <c r="D143" s="3"/>
      <c r="F143" s="3"/>
      <c r="H143" s="3"/>
      <c r="J143" s="3"/>
    </row>
    <row r="144" spans="1:10" ht="96" customHeight="1">
      <c r="A144" s="7"/>
      <c r="B144" s="13"/>
      <c r="C144" s="24"/>
      <c r="D144" s="13"/>
      <c r="E144" s="24"/>
      <c r="F144" s="13"/>
      <c r="G144" s="24"/>
      <c r="H144" s="13"/>
      <c r="I144" s="24"/>
      <c r="J144" s="13"/>
    </row>
    <row r="145" spans="2:10" ht="12">
      <c r="B145" s="13"/>
      <c r="C145" s="24"/>
      <c r="D145" s="13"/>
      <c r="E145" s="24"/>
      <c r="F145" s="13"/>
      <c r="G145" s="24"/>
      <c r="H145" s="13"/>
      <c r="I145" s="24"/>
      <c r="J145" s="13"/>
    </row>
    <row r="146" spans="1:10" ht="12">
      <c r="A146" s="12"/>
      <c r="B146" s="14"/>
      <c r="C146" s="24"/>
      <c r="D146" s="14"/>
      <c r="E146" s="24"/>
      <c r="F146" s="14"/>
      <c r="G146" s="24"/>
      <c r="H146" s="14"/>
      <c r="I146" s="28"/>
      <c r="J146" s="14"/>
    </row>
    <row r="147" spans="2:11" s="1" customFormat="1" ht="21.75" customHeight="1">
      <c r="B147" s="15"/>
      <c r="C147" s="24"/>
      <c r="D147" s="15"/>
      <c r="E147" s="24"/>
      <c r="F147" s="15"/>
      <c r="G147" s="24"/>
      <c r="H147" s="15"/>
      <c r="I147" s="24"/>
      <c r="J147" s="15"/>
      <c r="K147" s="20"/>
    </row>
    <row r="148" spans="2:10" ht="12">
      <c r="B148" s="16"/>
      <c r="C148" s="24"/>
      <c r="D148" s="16"/>
      <c r="E148" s="24"/>
      <c r="F148" s="16"/>
      <c r="G148" s="24"/>
      <c r="H148" s="16"/>
      <c r="I148" s="24"/>
      <c r="J148" s="16"/>
    </row>
    <row r="149" spans="2:10" ht="12">
      <c r="B149" s="16"/>
      <c r="C149" s="24"/>
      <c r="D149" s="16"/>
      <c r="E149" s="24"/>
      <c r="F149" s="16"/>
      <c r="G149" s="24"/>
      <c r="H149" s="16"/>
      <c r="I149" s="24"/>
      <c r="J149" s="16"/>
    </row>
    <row r="150" spans="2:10" ht="12">
      <c r="B150" s="16"/>
      <c r="C150" s="24"/>
      <c r="D150" s="16"/>
      <c r="E150" s="24"/>
      <c r="F150" s="16"/>
      <c r="G150" s="24"/>
      <c r="H150" s="16"/>
      <c r="I150" s="24"/>
      <c r="J150" s="16"/>
    </row>
    <row r="151" spans="2:10" ht="12">
      <c r="B151" s="16"/>
      <c r="C151" s="24"/>
      <c r="D151" s="16"/>
      <c r="E151" s="24"/>
      <c r="F151" s="16"/>
      <c r="G151" s="24"/>
      <c r="H151" s="16"/>
      <c r="I151" s="24"/>
      <c r="J151" s="16"/>
    </row>
    <row r="152" spans="2:10" ht="12">
      <c r="B152" s="16"/>
      <c r="C152" s="24"/>
      <c r="D152" s="16"/>
      <c r="E152" s="24"/>
      <c r="F152" s="16"/>
      <c r="G152" s="24"/>
      <c r="H152" s="16"/>
      <c r="I152" s="24"/>
      <c r="J152" s="16"/>
    </row>
    <row r="153" spans="2:10" ht="12">
      <c r="B153" s="16"/>
      <c r="C153" s="24"/>
      <c r="D153" s="16"/>
      <c r="E153" s="24"/>
      <c r="F153" s="16"/>
      <c r="G153" s="24"/>
      <c r="H153" s="16"/>
      <c r="I153" s="24"/>
      <c r="J153" s="16"/>
    </row>
    <row r="154" spans="2:10" ht="12">
      <c r="B154" s="16"/>
      <c r="C154" s="24"/>
      <c r="D154" s="16"/>
      <c r="E154" s="24"/>
      <c r="F154" s="16"/>
      <c r="G154" s="24"/>
      <c r="H154" s="16"/>
      <c r="I154" s="24"/>
      <c r="J154" s="16"/>
    </row>
    <row r="155" spans="2:10" ht="12">
      <c r="B155" s="16"/>
      <c r="C155" s="24"/>
      <c r="D155" s="16"/>
      <c r="E155" s="24"/>
      <c r="F155" s="16"/>
      <c r="G155" s="24"/>
      <c r="H155" s="16"/>
      <c r="I155" s="24"/>
      <c r="J155" s="16"/>
    </row>
    <row r="156" spans="2:10" ht="12">
      <c r="B156" s="16"/>
      <c r="C156" s="24"/>
      <c r="D156" s="16"/>
      <c r="E156" s="24"/>
      <c r="F156" s="16"/>
      <c r="G156" s="24"/>
      <c r="H156" s="16"/>
      <c r="I156" s="24"/>
      <c r="J156" s="16"/>
    </row>
    <row r="157" spans="2:10" ht="12">
      <c r="B157" s="16"/>
      <c r="C157" s="24"/>
      <c r="D157" s="16"/>
      <c r="E157" s="24"/>
      <c r="F157" s="16"/>
      <c r="G157" s="24"/>
      <c r="H157" s="16"/>
      <c r="I157" s="24"/>
      <c r="J157" s="16"/>
    </row>
    <row r="158" spans="2:10" ht="12">
      <c r="B158" s="16"/>
      <c r="C158" s="24"/>
      <c r="D158" s="16"/>
      <c r="E158" s="24"/>
      <c r="F158" s="16"/>
      <c r="G158" s="24"/>
      <c r="H158" s="16"/>
      <c r="I158" s="24"/>
      <c r="J158" s="16"/>
    </row>
    <row r="159" spans="2:10" ht="12">
      <c r="B159" s="16"/>
      <c r="C159" s="24"/>
      <c r="D159" s="16"/>
      <c r="E159" s="24"/>
      <c r="F159" s="16"/>
      <c r="G159" s="24"/>
      <c r="H159" s="16"/>
      <c r="I159" s="24"/>
      <c r="J159" s="16"/>
    </row>
    <row r="160" spans="2:10" ht="12">
      <c r="B160" s="16"/>
      <c r="C160" s="24"/>
      <c r="D160" s="16"/>
      <c r="E160" s="24"/>
      <c r="F160" s="16"/>
      <c r="G160" s="24"/>
      <c r="H160" s="16"/>
      <c r="I160" s="24"/>
      <c r="J160" s="16"/>
    </row>
    <row r="161" spans="2:10" ht="12">
      <c r="B161" s="16"/>
      <c r="C161" s="24"/>
      <c r="D161" s="16"/>
      <c r="E161" s="24"/>
      <c r="F161" s="16"/>
      <c r="G161" s="24"/>
      <c r="H161" s="16"/>
      <c r="I161" s="24"/>
      <c r="J161" s="16"/>
    </row>
    <row r="162" spans="2:10" ht="12">
      <c r="B162" s="16"/>
      <c r="C162" s="24"/>
      <c r="D162" s="16"/>
      <c r="E162" s="24"/>
      <c r="F162" s="16"/>
      <c r="G162" s="24"/>
      <c r="H162" s="16"/>
      <c r="I162" s="24"/>
      <c r="J162" s="16"/>
    </row>
    <row r="163" spans="2:10" ht="12">
      <c r="B163" s="16"/>
      <c r="C163" s="24"/>
      <c r="D163" s="16"/>
      <c r="E163" s="24"/>
      <c r="F163" s="16"/>
      <c r="G163" s="24"/>
      <c r="H163" s="16"/>
      <c r="I163" s="24"/>
      <c r="J163" s="16"/>
    </row>
    <row r="164" spans="2:10" ht="12">
      <c r="B164" s="16"/>
      <c r="C164" s="24"/>
      <c r="D164" s="16"/>
      <c r="E164" s="24"/>
      <c r="F164" s="16"/>
      <c r="G164" s="24"/>
      <c r="H164" s="16"/>
      <c r="I164" s="24"/>
      <c r="J164" s="16"/>
    </row>
    <row r="165" spans="2:10" ht="12">
      <c r="B165" s="16"/>
      <c r="C165" s="24"/>
      <c r="D165" s="16"/>
      <c r="E165" s="24"/>
      <c r="F165" s="16"/>
      <c r="G165" s="24"/>
      <c r="H165" s="16"/>
      <c r="I165" s="24"/>
      <c r="J165" s="16"/>
    </row>
    <row r="166" spans="2:10" ht="12">
      <c r="B166" s="16"/>
      <c r="C166" s="24"/>
      <c r="D166" s="16"/>
      <c r="E166" s="24"/>
      <c r="F166" s="16"/>
      <c r="G166" s="24"/>
      <c r="H166" s="16"/>
      <c r="I166" s="24"/>
      <c r="J166" s="16"/>
    </row>
    <row r="167" spans="2:10" ht="12">
      <c r="B167" s="16"/>
      <c r="C167" s="24"/>
      <c r="D167" s="16"/>
      <c r="E167" s="24"/>
      <c r="F167" s="16"/>
      <c r="G167" s="24"/>
      <c r="H167" s="16"/>
      <c r="I167" s="24"/>
      <c r="J167" s="16"/>
    </row>
    <row r="168" spans="2:10" ht="12">
      <c r="B168" s="16"/>
      <c r="C168" s="24"/>
      <c r="D168" s="16"/>
      <c r="E168" s="24"/>
      <c r="F168" s="16"/>
      <c r="G168" s="24"/>
      <c r="H168" s="16"/>
      <c r="I168" s="24"/>
      <c r="J168" s="16"/>
    </row>
    <row r="169" spans="2:10" ht="12">
      <c r="B169" s="16"/>
      <c r="C169" s="24"/>
      <c r="D169" s="16"/>
      <c r="E169" s="24"/>
      <c r="F169" s="16"/>
      <c r="G169" s="24"/>
      <c r="H169" s="16"/>
      <c r="I169" s="24"/>
      <c r="J169" s="16"/>
    </row>
    <row r="170" spans="2:10" ht="12">
      <c r="B170" s="16"/>
      <c r="C170" s="24"/>
      <c r="D170" s="16"/>
      <c r="E170" s="24"/>
      <c r="F170" s="16"/>
      <c r="G170" s="24"/>
      <c r="H170" s="16"/>
      <c r="I170" s="24"/>
      <c r="J170" s="16"/>
    </row>
  </sheetData>
  <sheetProtection password="DD43" sheet="1" objects="1" scenarios="1"/>
  <mergeCells count="2">
    <mergeCell ref="D2:G2"/>
    <mergeCell ref="A4:K4"/>
  </mergeCells>
  <conditionalFormatting sqref="D147 H147 K93 K99 K27 G27 I27 F147 J147 E27 K87 I87 G57 I57 E57 C57 K57 K21 C27 G21 I21 K105 E21 K9 K111 K117 K39 G51 G81 I81 K135 K45 I135 E135 C135 K33 G33 I33 E33 C33 G39 I39 E39 C39 K15 G63 I63 E63 C63 K63 G75 I75 E75 C75 K75 E87 C87 I51 I93 E93 C93 G93 I9 I99 E99 I117 C99 G45 I105 E105 G99 C105 I45 I111 E111 G105 C111 E45 E117 C117 K123 G111 C45 I123 K129 I129 E129 E51 C9 E81 E9 E123 I15 G135 C15 E15 G15 C81 K81 G9 C21 C51 B147 G87 G69 I69 E69 C69 K69 C123 C129 G129 G123 G117 K51 K141 I141 E141 C141 G141">
    <cfRule type="cellIs" priority="1" dxfId="0" operator="equal" stopIfTrue="1">
      <formula>"c"</formula>
    </cfRule>
  </conditionalFormatting>
  <printOptions/>
  <pageMargins left="0.75" right="0.75" top="1" bottom="1"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IECISA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Mira Orche</dc:creator>
  <cp:keywords/>
  <dc:description/>
  <cp:lastModifiedBy>Marcos Mira Orche</cp:lastModifiedBy>
  <dcterms:created xsi:type="dcterms:W3CDTF">2005-09-01T10:05:22Z</dcterms:created>
  <dcterms:modified xsi:type="dcterms:W3CDTF">2005-09-19T15:09:44Z</dcterms:modified>
  <cp:category/>
  <cp:version/>
  <cp:contentType/>
  <cp:contentStatus/>
</cp:coreProperties>
</file>